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 tabRatio="906"/>
  </bookViews>
  <sheets>
    <sheet name="汇总" sheetId="8" r:id="rId1"/>
    <sheet name="2-1工程费" sheetId="7" r:id="rId2"/>
    <sheet name="2-2建筑工程预算表" sheetId="1" r:id="rId3"/>
    <sheet name="2-3金属结构设备及安装工程预算表" sheetId="3" r:id="rId4"/>
    <sheet name="2-4临时工程预算表" sheetId="4" r:id="rId5"/>
    <sheet name="2-5水保" sheetId="5" r:id="rId6"/>
    <sheet name="2-6环保" sheetId="6" r:id="rId7"/>
    <sheet name="3" sheetId="9" r:id="rId8"/>
    <sheet name="4" sheetId="10" r:id="rId9"/>
    <sheet name="5" sheetId="11" r:id="rId10"/>
    <sheet name="6" sheetId="12" r:id="rId11"/>
    <sheet name="7" sheetId="13" r:id="rId12"/>
    <sheet name="8" sheetId="14" r:id="rId13"/>
    <sheet name="9" sheetId="15" r:id="rId14"/>
    <sheet name="10" sheetId="16" r:id="rId15"/>
    <sheet name="11" sheetId="17" r:id="rId16"/>
    <sheet name="12" sheetId="18" r:id="rId17"/>
    <sheet name="13" sheetId="19" r:id="rId18"/>
    <sheet name="14" sheetId="20" r:id="rId19"/>
  </sheets>
  <externalReferences>
    <externalReference r:id="rId20"/>
    <externalReference r:id="rId21"/>
    <externalReference r:id="rId22"/>
  </externalReferences>
  <definedNames>
    <definedName name="a">[1]建筑工程单价!#REF!</definedName>
    <definedName name="_xlnm.Print_Area" localSheetId="5">'2-5水保'!$A$1:$F$7</definedName>
    <definedName name="_xlnm.Print_Titles" localSheetId="15">'11'!$1:$5</definedName>
    <definedName name="_xlnm.Print_Titles" localSheetId="8">'4'!$1:$4</definedName>
    <definedName name="费423" localSheetId="1">[2]建筑工程单价!#REF!</definedName>
    <definedName name="费423" localSheetId="0">[2]建筑工程单价!#REF!</definedName>
    <definedName name="费423">[3]建筑工程单价!#REF!</definedName>
  </definedNames>
  <calcPr calcId="124519"/>
</workbook>
</file>

<file path=xl/calcChain.xml><?xml version="1.0" encoding="utf-8"?>
<calcChain xmlns="http://schemas.openxmlformats.org/spreadsheetml/2006/main">
  <c r="O44" i="17"/>
  <c r="N44"/>
  <c r="K44"/>
  <c r="H44"/>
  <c r="G44"/>
  <c r="O43"/>
  <c r="N43"/>
  <c r="K43"/>
  <c r="H43"/>
  <c r="G43"/>
  <c r="O42"/>
  <c r="N42"/>
  <c r="K42"/>
  <c r="H42"/>
  <c r="G42"/>
  <c r="O41"/>
  <c r="N41"/>
  <c r="K41"/>
  <c r="H41"/>
  <c r="G41"/>
  <c r="O40"/>
  <c r="N40"/>
  <c r="K40"/>
  <c r="H40"/>
  <c r="G40"/>
  <c r="O39"/>
  <c r="N39"/>
  <c r="K39"/>
  <c r="H39"/>
  <c r="G39"/>
  <c r="O38"/>
  <c r="N38"/>
  <c r="K38"/>
  <c r="H38"/>
  <c r="G38"/>
  <c r="D121" i="3"/>
  <c r="D119"/>
  <c r="D117"/>
  <c r="D115"/>
  <c r="D104"/>
  <c r="D102"/>
  <c r="D100"/>
  <c r="D98"/>
  <c r="D96"/>
  <c r="D94"/>
  <c r="D92"/>
  <c r="D90"/>
  <c r="D82"/>
  <c r="D80"/>
  <c r="D78"/>
  <c r="D76"/>
  <c r="D68"/>
  <c r="D66"/>
  <c r="D64"/>
  <c r="D62"/>
  <c r="D56"/>
  <c r="D54"/>
  <c r="D52"/>
  <c r="D50"/>
  <c r="D39"/>
  <c r="D37"/>
  <c r="D35"/>
  <c r="D33"/>
  <c r="D31"/>
  <c r="D29"/>
  <c r="D27"/>
  <c r="D25"/>
  <c r="D18"/>
  <c r="D16"/>
  <c r="D14"/>
  <c r="D12"/>
  <c r="D151" i="1"/>
  <c r="D149"/>
  <c r="D147"/>
  <c r="D137"/>
  <c r="D136"/>
  <c r="D135"/>
  <c r="D133"/>
  <c r="D118"/>
  <c r="D117"/>
  <c r="D116"/>
  <c r="D114"/>
  <c r="D99"/>
  <c r="D98"/>
  <c r="D97"/>
  <c r="D95"/>
  <c r="D80"/>
  <c r="D79"/>
  <c r="D78"/>
  <c r="D76"/>
  <c r="D61"/>
  <c r="D60"/>
  <c r="D59"/>
  <c r="D57"/>
  <c r="D42"/>
  <c r="D41"/>
  <c r="D40"/>
  <c r="D38"/>
  <c r="D21"/>
  <c r="D19"/>
</calcChain>
</file>

<file path=xl/sharedStrings.xml><?xml version="1.0" encoding="utf-8"?>
<sst xmlns="http://schemas.openxmlformats.org/spreadsheetml/2006/main" count="1136" uniqueCount="393">
  <si>
    <t>赤水市沙千水库工程</t>
  </si>
  <si>
    <t>5.3.1工程项目总价表</t>
  </si>
  <si>
    <t>合同编号：</t>
  </si>
  <si>
    <t xml:space="preserve">工程名称：赤水市沙千水库工程C2标段 </t>
  </si>
  <si>
    <t>组号</t>
  </si>
  <si>
    <t>项目分组名称</t>
  </si>
  <si>
    <t>金额（元）</t>
  </si>
  <si>
    <t>备注</t>
  </si>
  <si>
    <t>工程费用</t>
  </si>
  <si>
    <t>建筑工程</t>
  </si>
  <si>
    <t>金属结构及管道安装工程</t>
  </si>
  <si>
    <t>临时工程</t>
  </si>
  <si>
    <t>水土保持工程</t>
  </si>
  <si>
    <t>环境保护工程</t>
  </si>
  <si>
    <t>合计（A）</t>
  </si>
  <si>
    <t>暂列金额(B):</t>
  </si>
  <si>
    <t xml:space="preserve">     /     </t>
  </si>
  <si>
    <t xml:space="preserve">元（由招标人填入）      </t>
  </si>
  <si>
    <t>投标总报价（A)+（B):</t>
  </si>
  <si>
    <t>元（填入投标总价）</t>
  </si>
  <si>
    <r>
      <rPr>
        <sz val="11"/>
        <rFont val="宋体"/>
        <family val="3"/>
        <charset val="134"/>
      </rPr>
      <t>投标人：</t>
    </r>
    <r>
      <rPr>
        <u/>
        <sz val="11"/>
        <rFont val="宋体"/>
        <family val="3"/>
        <charset val="134"/>
      </rPr>
      <t xml:space="preserve">           （单位盖章）</t>
    </r>
  </si>
  <si>
    <r>
      <rPr>
        <sz val="11"/>
        <rFont val="宋体"/>
        <family val="3"/>
        <charset val="134"/>
      </rPr>
      <t>法定代表人（或委托代理人）：</t>
    </r>
    <r>
      <rPr>
        <u/>
        <sz val="11"/>
        <rFont val="宋体"/>
        <family val="3"/>
        <charset val="134"/>
      </rPr>
      <t xml:space="preserve">               （签名）</t>
    </r>
  </si>
  <si>
    <r>
      <rPr>
        <sz val="11"/>
        <rFont val="宋体"/>
        <family val="3"/>
        <charset val="134"/>
      </rPr>
      <t xml:space="preserve">                                                                </t>
    </r>
    <r>
      <rPr>
        <u/>
        <sz val="11"/>
        <rFont val="宋体"/>
        <family val="3"/>
        <charset val="134"/>
      </rPr>
      <t>2020</t>
    </r>
    <r>
      <rPr>
        <sz val="11"/>
        <rFont val="宋体"/>
        <family val="3"/>
        <charset val="134"/>
      </rPr>
      <t>年  月  日</t>
    </r>
  </si>
  <si>
    <t>5.3.2分组工程量清单</t>
  </si>
  <si>
    <r>
      <rPr>
        <sz val="11"/>
        <rFont val="宋体"/>
        <family val="3"/>
        <charset val="134"/>
      </rPr>
      <t>组号：</t>
    </r>
    <r>
      <rPr>
        <u/>
        <sz val="11"/>
        <rFont val="宋体"/>
        <family val="3"/>
        <charset val="134"/>
      </rPr>
      <t>1</t>
    </r>
  </si>
  <si>
    <r>
      <rPr>
        <sz val="11"/>
        <rFont val="宋体"/>
        <family val="3"/>
        <charset val="134"/>
      </rPr>
      <t>分组名称：</t>
    </r>
    <r>
      <rPr>
        <u/>
        <sz val="11"/>
        <rFont val="宋体"/>
        <family val="3"/>
        <charset val="134"/>
      </rPr>
      <t>工程费用</t>
    </r>
  </si>
  <si>
    <t>序号</t>
  </si>
  <si>
    <t>项目名称</t>
  </si>
  <si>
    <t>单位</t>
  </si>
  <si>
    <t>数量</t>
  </si>
  <si>
    <t>单价（元）</t>
  </si>
  <si>
    <t>合价（元）</t>
  </si>
  <si>
    <t>第一部分</t>
  </si>
  <si>
    <t xml:space="preserve">▲备注主要控制单价（元）     </t>
  </si>
  <si>
    <t>工程保险费</t>
  </si>
  <si>
    <t>元</t>
  </si>
  <si>
    <t>保障工程建设安全生产费用2.0%</t>
  </si>
  <si>
    <t>其他</t>
  </si>
  <si>
    <t>合计（汇入工程项目总价表）</t>
  </si>
  <si>
    <r>
      <rPr>
        <sz val="11"/>
        <rFont val="宋体"/>
        <family val="3"/>
        <charset val="134"/>
      </rPr>
      <t xml:space="preserve">                                                                </t>
    </r>
    <r>
      <rPr>
        <u/>
        <sz val="11"/>
        <rFont val="宋体"/>
        <family val="3"/>
        <charset val="134"/>
      </rPr>
      <t>2020</t>
    </r>
    <r>
      <rPr>
        <sz val="11"/>
        <rFont val="宋体"/>
        <family val="3"/>
        <charset val="134"/>
      </rPr>
      <t>年</t>
    </r>
    <r>
      <rPr>
        <u/>
        <sz val="11"/>
        <rFont val="宋体"/>
        <family val="3"/>
        <charset val="134"/>
      </rPr>
      <t xml:space="preserve">  </t>
    </r>
    <r>
      <rPr>
        <sz val="11"/>
        <rFont val="宋体"/>
        <family val="3"/>
        <charset val="134"/>
      </rPr>
      <t>月</t>
    </r>
    <r>
      <rPr>
        <u/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>日</t>
    </r>
  </si>
  <si>
    <r>
      <rPr>
        <sz val="12"/>
        <color theme="1"/>
        <rFont val="宋体"/>
        <family val="3"/>
        <charset val="134"/>
      </rPr>
      <t>组号：</t>
    </r>
    <r>
      <rPr>
        <u/>
        <sz val="12"/>
        <color indexed="8"/>
        <rFont val="宋体"/>
        <family val="3"/>
        <charset val="134"/>
      </rPr>
      <t>2</t>
    </r>
  </si>
  <si>
    <r>
      <rPr>
        <sz val="12"/>
        <rFont val="宋体"/>
        <family val="3"/>
        <charset val="134"/>
      </rPr>
      <t>分组名称：</t>
    </r>
    <r>
      <rPr>
        <u/>
        <sz val="12"/>
        <rFont val="宋体"/>
        <family val="3"/>
        <charset val="134"/>
      </rPr>
      <t>建筑工程</t>
    </r>
  </si>
  <si>
    <t>工程或费用名称</t>
  </si>
  <si>
    <t>合计（元）</t>
  </si>
  <si>
    <t xml:space="preserve"> </t>
  </si>
  <si>
    <t xml:space="preserve">备注       ▲主要控制单价（元）     </t>
  </si>
  <si>
    <t>一</t>
  </si>
  <si>
    <t>输水工程</t>
  </si>
  <si>
    <t>输水总管</t>
  </si>
  <si>
    <t>土方开挖(80%利用,20%外运)</t>
  </si>
  <si>
    <r>
      <rPr>
        <sz val="10"/>
        <rFont val="宋体"/>
        <family val="3"/>
        <charset val="134"/>
      </rPr>
      <t>m</t>
    </r>
    <r>
      <rPr>
        <vertAlign val="superscript"/>
        <sz val="10"/>
        <rFont val="宋体"/>
        <family val="3"/>
        <charset val="134"/>
      </rPr>
      <t>3</t>
    </r>
  </si>
  <si>
    <t>▲13.06</t>
  </si>
  <si>
    <t>石方开挖(80%利用,20%外运)</t>
  </si>
  <si>
    <t>▲90.69</t>
  </si>
  <si>
    <t>土石回填</t>
  </si>
  <si>
    <t>▲7.79</t>
  </si>
  <si>
    <t>公路路面开挖</t>
  </si>
  <si>
    <t>▲94.73</t>
  </si>
  <si>
    <t>砂垫层(沟槽）</t>
  </si>
  <si>
    <t>▲252.56</t>
  </si>
  <si>
    <t>砂垫层</t>
  </si>
  <si>
    <t>M7.5浆砌石堡坎</t>
  </si>
  <si>
    <t>▲264.82</t>
  </si>
  <si>
    <t>C15垫座（R28 二级配）</t>
  </si>
  <si>
    <t>C20砼镇支墩（R28 二级配）</t>
  </si>
  <si>
    <t>▲571.10</t>
  </si>
  <si>
    <t>普通平面钢模钢板（2.5）</t>
  </si>
  <si>
    <r>
      <rPr>
        <sz val="10"/>
        <rFont val="宋体"/>
        <family val="3"/>
        <charset val="134"/>
      </rPr>
      <t>m</t>
    </r>
    <r>
      <rPr>
        <vertAlign val="superscript"/>
        <sz val="10"/>
        <rFont val="宋体"/>
        <family val="3"/>
        <charset val="134"/>
      </rPr>
      <t>2</t>
    </r>
  </si>
  <si>
    <t>▲44.89</t>
  </si>
  <si>
    <t>C20砼包管（R28 二级配）</t>
  </si>
  <si>
    <t>▲542.63</t>
  </si>
  <si>
    <t>普通平面钢模钢板（2.0）</t>
  </si>
  <si>
    <r>
      <rPr>
        <sz val="10"/>
        <rFont val="宋体"/>
        <family val="3"/>
        <charset val="134"/>
      </rPr>
      <t>C</t>
    </r>
    <r>
      <rPr>
        <vertAlign val="subscript"/>
        <sz val="10"/>
        <rFont val="宋体"/>
        <family val="3"/>
        <charset val="134"/>
      </rPr>
      <t>25</t>
    </r>
    <r>
      <rPr>
        <sz val="10"/>
        <rFont val="宋体"/>
        <family val="3"/>
        <charset val="134"/>
      </rPr>
      <t>砼路面（R28 二级配） 20cm</t>
    </r>
  </si>
  <si>
    <t>▲117.44</t>
  </si>
  <si>
    <t>水泥稳定碎石垫层 10cm</t>
  </si>
  <si>
    <t>三油二毡</t>
  </si>
  <si>
    <t>钢筋制作安装</t>
  </si>
  <si>
    <t>t</t>
  </si>
  <si>
    <t>▲6580.48</t>
  </si>
  <si>
    <t>Φ20进人孔爬梯</t>
  </si>
  <si>
    <t>m</t>
  </si>
  <si>
    <t>砖砌闸阀井</t>
  </si>
  <si>
    <t>座</t>
  </si>
  <si>
    <t>老房子干管</t>
  </si>
  <si>
    <r>
      <rPr>
        <sz val="10"/>
        <rFont val="宋体"/>
        <family val="3"/>
        <charset val="134"/>
      </rPr>
      <t>C</t>
    </r>
    <r>
      <rPr>
        <vertAlign val="subscript"/>
        <sz val="10"/>
        <rFont val="宋体"/>
        <family val="3"/>
        <charset val="134"/>
      </rPr>
      <t>25</t>
    </r>
    <r>
      <rPr>
        <sz val="10"/>
        <rFont val="宋体"/>
        <family val="3"/>
        <charset val="134"/>
      </rPr>
      <t>砼路面（R28 二级配）20cm</t>
    </r>
  </si>
  <si>
    <t>工业输水干管</t>
  </si>
  <si>
    <r>
      <rPr>
        <sz val="10"/>
        <rFont val="宋体"/>
        <family val="3"/>
        <charset val="134"/>
      </rPr>
      <t>m</t>
    </r>
    <r>
      <rPr>
        <b/>
        <vertAlign val="superscript"/>
        <sz val="10"/>
        <rFont val="宋体"/>
        <family val="3"/>
        <charset val="134"/>
      </rPr>
      <t>3</t>
    </r>
  </si>
  <si>
    <t>普通平面钢模板（2.5）</t>
  </si>
  <si>
    <t>普通平面钢模板（2.0）</t>
  </si>
  <si>
    <r>
      <rPr>
        <sz val="10"/>
        <rFont val="宋体"/>
        <family val="3"/>
        <charset val="134"/>
      </rPr>
      <t>m</t>
    </r>
    <r>
      <rPr>
        <b/>
        <vertAlign val="superscript"/>
        <sz val="10"/>
        <rFont val="宋体"/>
        <family val="3"/>
        <charset val="134"/>
      </rPr>
      <t>2</t>
    </r>
  </si>
  <si>
    <t>石长坝输水主管</t>
  </si>
  <si>
    <t>长沙水厂输水管</t>
  </si>
  <si>
    <t>朝阳坪输水干管</t>
  </si>
  <si>
    <t>长期水厂输水管</t>
  </si>
  <si>
    <t>朝阳坪管桥</t>
  </si>
  <si>
    <t>C25砼桥墩（R28 二级配）1.5m</t>
  </si>
  <si>
    <t>普通平面钢模板（0.72）</t>
  </si>
  <si>
    <t>C25砼基础（R28 二级配）1m</t>
  </si>
  <si>
    <t>普通平面钢模板（2.6）</t>
  </si>
  <si>
    <t>C25砼桥面板（R28 二级配）</t>
  </si>
  <si>
    <t>普通平面钢模板（梁板柱 2.5）</t>
  </si>
  <si>
    <r>
      <rPr>
        <sz val="12"/>
        <color theme="1"/>
        <rFont val="宋体"/>
        <family val="3"/>
        <charset val="134"/>
      </rPr>
      <t>组号：</t>
    </r>
    <r>
      <rPr>
        <u/>
        <sz val="12"/>
        <color indexed="8"/>
        <rFont val="宋体"/>
        <family val="3"/>
        <charset val="134"/>
      </rPr>
      <t>3</t>
    </r>
  </si>
  <si>
    <r>
      <rPr>
        <sz val="12"/>
        <rFont val="宋体"/>
        <family val="3"/>
        <charset val="134"/>
      </rPr>
      <t xml:space="preserve"> 分组名称：</t>
    </r>
    <r>
      <rPr>
        <u/>
        <sz val="12"/>
        <rFont val="宋体"/>
        <family val="3"/>
        <charset val="134"/>
      </rPr>
      <t>金属结构设备及安装工程</t>
    </r>
  </si>
  <si>
    <t>名称及规格</t>
  </si>
  <si>
    <t>设备费</t>
  </si>
  <si>
    <t>安装费</t>
  </si>
  <si>
    <t>第三部分</t>
  </si>
  <si>
    <t>金属结构设备及安装工程</t>
  </si>
  <si>
    <t>输水管道工程</t>
  </si>
  <si>
    <t xml:space="preserve">a </t>
  </si>
  <si>
    <t>DN900离心球墨铸铁管（C25)购置费</t>
  </si>
  <si>
    <t>▲1716</t>
  </si>
  <si>
    <t>DN900离心球墨铸铁管（C25)安装费</t>
  </si>
  <si>
    <t>▲182</t>
  </si>
  <si>
    <t>DN900离心球墨铸铁管件购置费</t>
  </si>
  <si>
    <t>▲8705</t>
  </si>
  <si>
    <t>DN900离心球墨铸铁管件安装费</t>
  </si>
  <si>
    <t>▲1306</t>
  </si>
  <si>
    <t>Φ300钢管购置费（壁厚6mm）</t>
  </si>
  <si>
    <t>Φ300钢管安装费（壁厚6mm）</t>
  </si>
  <si>
    <t>Φ100钢管购置费（壁厚6mm）</t>
  </si>
  <si>
    <t>Φ100钢管安装费（壁厚6mm）</t>
  </si>
  <si>
    <t>DN300泄水阀 2.5Mpa</t>
  </si>
  <si>
    <t>个</t>
  </si>
  <si>
    <t>DN100复合式自动空气阀 2.5Mpa</t>
  </si>
  <si>
    <t>DN100排气检修阀2.5MPa</t>
  </si>
  <si>
    <t>运杂费</t>
  </si>
  <si>
    <t>%</t>
  </si>
  <si>
    <t>b</t>
  </si>
  <si>
    <t>DN800离心球墨铸铁管（C30)购置费</t>
  </si>
  <si>
    <t>▲1416</t>
  </si>
  <si>
    <t>DN800离心球墨铸铁管（C30)安装费</t>
  </si>
  <si>
    <t>▲150</t>
  </si>
  <si>
    <t>DN800离心球墨铸铁管件购置费</t>
  </si>
  <si>
    <t>DN800离心球墨铸铁管件安装费</t>
  </si>
  <si>
    <t>DN500离心球墨铸铁管（C30)购置费</t>
  </si>
  <si>
    <t>▲679</t>
  </si>
  <si>
    <t>DN500离心球墨铸铁管（C30)安装费</t>
  </si>
  <si>
    <t>▲94</t>
  </si>
  <si>
    <t>DN500离心球墨铸铁管件购置费</t>
  </si>
  <si>
    <t>DN500离心球墨铸铁管件安装费</t>
  </si>
  <si>
    <t>Φ200钢管购置费（壁厚6mm）</t>
  </si>
  <si>
    <t>Φ200钢管安装费（壁厚6mm）</t>
  </si>
  <si>
    <t>Φ150钢管购置费（壁厚6mm）</t>
  </si>
  <si>
    <t>Φ150钢管安装费（壁厚6mm）</t>
  </si>
  <si>
    <t>Φ50钢管购置费（壁厚6mm）</t>
  </si>
  <si>
    <t>Φ50钢管安装费（壁厚6mm）</t>
  </si>
  <si>
    <t>DN800偏心半球阀 2.5Mpa</t>
  </si>
  <si>
    <t>套</t>
  </si>
  <si>
    <t>DN200泄水阀 1.6Mpa</t>
  </si>
  <si>
    <t>DN100复合式自动空气阀 1.6Mpa</t>
  </si>
  <si>
    <t>DN100排气检修阀 1.6Mpa</t>
  </si>
  <si>
    <t>DN150泄水阀 1.6Mpa</t>
  </si>
  <si>
    <t>DN50复合式自动空气阀 1.6Mpa</t>
  </si>
  <si>
    <t>DN50排气检修阀 1.6Mpa</t>
  </si>
  <si>
    <t>c</t>
  </si>
  <si>
    <t>DN300离心球墨铸铁管（C30)购置费</t>
  </si>
  <si>
    <t>▲328</t>
  </si>
  <si>
    <t>DN300离心球墨铸铁管（C30)安装费</t>
  </si>
  <si>
    <t>▲58</t>
  </si>
  <si>
    <t>DN300离心球墨铸铁管件购置费</t>
  </si>
  <si>
    <t>DN300离心球墨铸铁管件安装费</t>
  </si>
  <si>
    <t>DN300偏心半球阀 1.6Mpa</t>
  </si>
  <si>
    <t>DN100泄水阀 1.6Mpa</t>
  </si>
  <si>
    <t>d</t>
  </si>
  <si>
    <t>DN450离心球墨铸铁管（C30)购置费</t>
  </si>
  <si>
    <t>▲583</t>
  </si>
  <si>
    <t>DN450离心球墨铸铁管（C30)安装费</t>
  </si>
  <si>
    <t>▲85</t>
  </si>
  <si>
    <t>DN450离心球墨铸铁管件购置费</t>
  </si>
  <si>
    <t>DN450离心球墨铸铁管件安装费</t>
  </si>
  <si>
    <t>DN450偏心半球阀 2.5Mpa</t>
  </si>
  <si>
    <t>DN150泄水阀 2.5Mpa</t>
  </si>
  <si>
    <t>DN50复合式自动空气阀 2.5Mpa</t>
  </si>
  <si>
    <t>DN50排气检修阀 2.5Mpa</t>
  </si>
  <si>
    <t>e</t>
  </si>
  <si>
    <t>DN150离心球墨铸铁管（C40)购置费</t>
  </si>
  <si>
    <t>DN150离心球墨铸铁管（C40)安装费</t>
  </si>
  <si>
    <t>DN150离心球墨铸铁管件购置费</t>
  </si>
  <si>
    <t>DN150离心球墨铸铁管件安装费</t>
  </si>
  <si>
    <t>Φ25钢管购置费（壁厚6mm）</t>
  </si>
  <si>
    <t>Φ25钢管安装费（壁厚6mm）</t>
  </si>
  <si>
    <t>DN150偏心半球阀 2.5Mpa</t>
  </si>
  <si>
    <t>DN50泄水阀 2.5Mpa</t>
  </si>
  <si>
    <t>DN25复合式自动空气阀 2.5Mpa</t>
  </si>
  <si>
    <t>DN25排气检修阀 2.5Mpa</t>
  </si>
  <si>
    <t>f</t>
  </si>
  <si>
    <t>DN150泄水阀2.5MPa</t>
  </si>
  <si>
    <t>DN100泄水阀 2.5Mpa</t>
  </si>
  <si>
    <t>DN25复合式空气阀 2.5Mpa</t>
  </si>
  <si>
    <t>g</t>
  </si>
  <si>
    <t>DN300偏心半球阀 2.5Mpa</t>
  </si>
  <si>
    <t>DN25复合式自动空气阀 1.6Mpa</t>
  </si>
  <si>
    <t>DN25排气检修阀 1.6Mpa</t>
  </si>
  <si>
    <r>
      <rPr>
        <sz val="12"/>
        <color theme="1"/>
        <rFont val="宋体"/>
        <family val="3"/>
        <charset val="134"/>
      </rPr>
      <t>组号：</t>
    </r>
    <r>
      <rPr>
        <u/>
        <sz val="12"/>
        <color indexed="8"/>
        <rFont val="宋体"/>
        <family val="3"/>
        <charset val="134"/>
      </rPr>
      <t>4</t>
    </r>
  </si>
  <si>
    <r>
      <rPr>
        <sz val="12"/>
        <rFont val="宋体"/>
        <family val="3"/>
        <charset val="134"/>
      </rPr>
      <t>分组名称：</t>
    </r>
    <r>
      <rPr>
        <u/>
        <sz val="12"/>
        <rFont val="宋体"/>
        <family val="3"/>
        <charset val="134"/>
      </rPr>
      <t>临时工程</t>
    </r>
  </si>
  <si>
    <t xml:space="preserve">工程或费用名称 </t>
  </si>
  <si>
    <t>第四部分</t>
  </si>
  <si>
    <t>施工临时工程</t>
  </si>
  <si>
    <t>Ⅱ</t>
  </si>
  <si>
    <t>施工交通工程</t>
  </si>
  <si>
    <t>施工便道</t>
  </si>
  <si>
    <t>km</t>
  </si>
  <si>
    <t>二</t>
  </si>
  <si>
    <t>施工房屋建筑工程</t>
  </si>
  <si>
    <t>施工仓库</t>
  </si>
  <si>
    <r>
      <rPr>
        <sz val="11"/>
        <color indexed="8"/>
        <rFont val="宋体"/>
        <family val="3"/>
        <charset val="134"/>
      </rPr>
      <t>m</t>
    </r>
    <r>
      <rPr>
        <vertAlign val="superscript"/>
        <sz val="11"/>
        <color rgb="FF000000"/>
        <rFont val="宋体"/>
        <family val="3"/>
        <charset val="134"/>
      </rPr>
      <t>2</t>
    </r>
  </si>
  <si>
    <t>办公、生活及文化福利建筑</t>
  </si>
  <si>
    <t>三</t>
  </si>
  <si>
    <t>其他施工临时工程</t>
  </si>
  <si>
    <r>
      <rPr>
        <sz val="12"/>
        <color theme="1"/>
        <rFont val="宋体"/>
        <family val="3"/>
        <charset val="134"/>
      </rPr>
      <t>组号：</t>
    </r>
    <r>
      <rPr>
        <u/>
        <sz val="12"/>
        <color indexed="8"/>
        <rFont val="宋体"/>
        <family val="3"/>
        <charset val="134"/>
      </rPr>
      <t>5</t>
    </r>
  </si>
  <si>
    <r>
      <rPr>
        <sz val="12"/>
        <rFont val="宋体"/>
        <family val="3"/>
        <charset val="134"/>
      </rPr>
      <t>分组名称：</t>
    </r>
    <r>
      <rPr>
        <u/>
        <sz val="12"/>
        <rFont val="宋体"/>
        <family val="3"/>
        <charset val="134"/>
      </rPr>
      <t>水土保持工程</t>
    </r>
  </si>
  <si>
    <t>编号</t>
  </si>
  <si>
    <t>工程量</t>
  </si>
  <si>
    <t>单价/元</t>
  </si>
  <si>
    <t>合计/万元</t>
  </si>
  <si>
    <t>第一部分：工程措施</t>
  </si>
  <si>
    <t>（一）</t>
  </si>
  <si>
    <t>输水管道</t>
  </si>
  <si>
    <t>推土机剥离表土</t>
  </si>
  <si>
    <t>m3</t>
  </si>
  <si>
    <t>覆土整治</t>
  </si>
  <si>
    <t>hm2</t>
  </si>
  <si>
    <t>覆土量</t>
  </si>
  <si>
    <t>（二）</t>
  </si>
  <si>
    <t>施工临时占地</t>
  </si>
  <si>
    <t>（三）</t>
  </si>
  <si>
    <t>临时道路</t>
  </si>
  <si>
    <t>（四）</t>
  </si>
  <si>
    <t>弃渣点</t>
  </si>
  <si>
    <t>M7.5浆砌石护脚</t>
  </si>
  <si>
    <t>土方开挖</t>
  </si>
  <si>
    <t>M7.5浆砌石</t>
  </si>
  <si>
    <t>碎石垫层</t>
  </si>
  <si>
    <t>C15砼截水沟</t>
  </si>
  <si>
    <t>C15砼侧墙</t>
  </si>
  <si>
    <t>立模</t>
  </si>
  <si>
    <t>m2</t>
  </si>
  <si>
    <t>沉砂池</t>
  </si>
  <si>
    <t>口</t>
  </si>
  <si>
    <t>第二部分：植物措施</t>
  </si>
  <si>
    <t>a</t>
  </si>
  <si>
    <t>栽植播种</t>
  </si>
  <si>
    <t>撒播种草</t>
  </si>
  <si>
    <t>栽植爬山虎</t>
  </si>
  <si>
    <t>株</t>
  </si>
  <si>
    <t>林草抚育</t>
  </si>
  <si>
    <t>公顷/年</t>
  </si>
  <si>
    <t>林草种子费</t>
  </si>
  <si>
    <t>混合草籽</t>
  </si>
  <si>
    <t>Kg</t>
  </si>
  <si>
    <t>第三部分：临时措施</t>
  </si>
  <si>
    <t>编织袋装土拦挡</t>
  </si>
  <si>
    <t>土工布临时覆盖</t>
  </si>
  <si>
    <t>临时排水沟</t>
  </si>
  <si>
    <t>塑料薄膜防渗</t>
  </si>
  <si>
    <t>临时沉砂池</t>
  </si>
  <si>
    <r>
      <rPr>
        <sz val="12"/>
        <color theme="1"/>
        <rFont val="宋体"/>
        <family val="3"/>
        <charset val="134"/>
      </rPr>
      <t>组号：</t>
    </r>
    <r>
      <rPr>
        <u/>
        <sz val="12"/>
        <color indexed="8"/>
        <rFont val="宋体"/>
        <family val="3"/>
        <charset val="134"/>
      </rPr>
      <t>6</t>
    </r>
  </si>
  <si>
    <r>
      <rPr>
        <sz val="12"/>
        <rFont val="宋体"/>
        <family val="3"/>
        <charset val="134"/>
      </rPr>
      <t>分组名称：</t>
    </r>
    <r>
      <rPr>
        <u/>
        <sz val="12"/>
        <rFont val="宋体"/>
        <family val="3"/>
        <charset val="134"/>
      </rPr>
      <t>环境保护工程</t>
    </r>
  </si>
  <si>
    <t>工程和费用名称</t>
  </si>
  <si>
    <t>投资（万元）</t>
  </si>
  <si>
    <t>第一部分   环境监测措施</t>
  </si>
  <si>
    <t>卫生防疫监测</t>
  </si>
  <si>
    <t>人群健康监测</t>
  </si>
  <si>
    <t>人•次</t>
  </si>
  <si>
    <t>10×3</t>
  </si>
  <si>
    <t>第二部分   环境保护仪器设备及安装</t>
  </si>
  <si>
    <t>噪声消减及控制</t>
  </si>
  <si>
    <t>①</t>
  </si>
  <si>
    <t>车辆限速标志牌</t>
  </si>
  <si>
    <t>垃圾收集、处理</t>
  </si>
  <si>
    <t>施工期塑料垃圾桶</t>
  </si>
  <si>
    <t>第三部分  环境保护临时措施</t>
  </si>
  <si>
    <t>水污染防治措施</t>
  </si>
  <si>
    <t>输水施工区</t>
  </si>
  <si>
    <t>生产废水等</t>
  </si>
  <si>
    <t>简易沉淀池</t>
  </si>
  <si>
    <r>
      <rPr>
        <sz val="11"/>
        <rFont val="宋体"/>
        <family val="3"/>
        <charset val="134"/>
        <scheme val="minor"/>
      </rPr>
      <t>m</t>
    </r>
    <r>
      <rPr>
        <vertAlign val="superscript"/>
        <sz val="11"/>
        <rFont val="宋体"/>
        <family val="3"/>
        <charset val="134"/>
        <scheme val="minor"/>
      </rPr>
      <t>3</t>
    </r>
  </si>
  <si>
    <t>石方开挖</t>
  </si>
  <si>
    <t>土石方回填</t>
  </si>
  <si>
    <t>C15混凝土底板</t>
  </si>
  <si>
    <t>M10水泥砂浆抹面</t>
  </si>
  <si>
    <r>
      <rPr>
        <sz val="11"/>
        <rFont val="宋体"/>
        <family val="3"/>
        <charset val="134"/>
        <scheme val="minor"/>
      </rPr>
      <t>m</t>
    </r>
    <r>
      <rPr>
        <vertAlign val="superscript"/>
        <sz val="11"/>
        <rFont val="宋体"/>
        <family val="3"/>
        <charset val="134"/>
        <scheme val="minor"/>
      </rPr>
      <t>2</t>
    </r>
  </si>
  <si>
    <t>生活污水</t>
  </si>
  <si>
    <t>简易旱厕、化粪池</t>
  </si>
  <si>
    <t>钢筋砼池盖</t>
  </si>
  <si>
    <t>零散旱厕</t>
  </si>
  <si>
    <t>②</t>
  </si>
  <si>
    <t>卫生清理</t>
  </si>
  <si>
    <t>年</t>
  </si>
  <si>
    <t>生活垃圾处理</t>
  </si>
  <si>
    <t>垃圾清运</t>
  </si>
  <si>
    <t>人群健康保护</t>
  </si>
  <si>
    <t>建档及疫情普查</t>
  </si>
  <si>
    <t>人</t>
  </si>
  <si>
    <t>配备应急药品</t>
  </si>
  <si>
    <t>5.3.3计日工项目报价表</t>
  </si>
  <si>
    <t>合同编号：(投标项目合同号)</t>
  </si>
  <si>
    <r>
      <rPr>
        <sz val="11"/>
        <color rgb="FF000000"/>
        <rFont val="宋体"/>
        <family val="3"/>
        <charset val="134"/>
      </rPr>
      <t>工程名称：</t>
    </r>
    <r>
      <rPr>
        <u/>
        <sz val="11"/>
        <color rgb="FF000000"/>
        <rFont val="宋体"/>
        <family val="3"/>
        <charset val="134"/>
      </rPr>
      <t xml:space="preserve">赤水市沙千水库工程C2标段 </t>
    </r>
  </si>
  <si>
    <t>名称</t>
  </si>
  <si>
    <t>规格型号</t>
  </si>
  <si>
    <t>计量单位</t>
  </si>
  <si>
    <t>1</t>
  </si>
  <si>
    <t>人工</t>
  </si>
  <si>
    <t/>
  </si>
  <si>
    <t>2</t>
  </si>
  <si>
    <t>材料</t>
  </si>
  <si>
    <t>3</t>
  </si>
  <si>
    <t>机械</t>
  </si>
  <si>
    <t>5.3.4工程单价汇总表</t>
  </si>
  <si>
    <t>人工费</t>
  </si>
  <si>
    <t>材料费</t>
  </si>
  <si>
    <t>机械使用费</t>
  </si>
  <si>
    <t>措施费</t>
  </si>
  <si>
    <t>间接费</t>
  </si>
  <si>
    <t>企业利润</t>
  </si>
  <si>
    <t>税金</t>
  </si>
  <si>
    <t>合计</t>
  </si>
  <si>
    <r>
      <rPr>
        <b/>
        <sz val="14"/>
        <color indexed="8"/>
        <rFont val="宋体"/>
        <family val="3"/>
        <charset val="134"/>
        <scheme val="minor"/>
      </rPr>
      <t>5</t>
    </r>
    <r>
      <rPr>
        <b/>
        <sz val="14"/>
        <color indexed="8"/>
        <rFont val="宋体"/>
        <family val="3"/>
        <charset val="134"/>
      </rPr>
      <t>.3.5工程单价费(税)率汇总表</t>
    </r>
  </si>
  <si>
    <t>工程类别</t>
  </si>
  <si>
    <t>工程单价费(税)率(%)</t>
  </si>
  <si>
    <t>安装工程</t>
  </si>
  <si>
    <t>5.3.6投标人生产电、风、水、砂石基础单价汇总表</t>
  </si>
  <si>
    <t>说明</t>
  </si>
  <si>
    <t>1、主要材料根据《贵州省小型水利水电工程设计概（估）算编制规定》（2011版）规定方法计算。若主要预算价格高于公布的基价时，按基价进入工程单价计算，预算价格与基价差额以补差形式列入单价表“材料价差”项中，并按规定计取税金。</t>
  </si>
  <si>
    <t>2、材料预算价格：本工程所需主要材料均在县城采购，材料原价均按2015年当期《贵州省建设工程造价信息》公布价格及市场价计算，并计算各材料的运杂费、采保费、运输保险费。</t>
  </si>
  <si>
    <t>3、施工用风、水、电预算价格：根据《贵州省小型水利水电工程设计概（估）算编制规定》（2011版）规定，以及本工程情况参照表4取定。</t>
  </si>
  <si>
    <r>
      <rPr>
        <b/>
        <sz val="14"/>
        <color indexed="8"/>
        <rFont val="宋体"/>
        <family val="3"/>
        <charset val="134"/>
        <scheme val="minor"/>
      </rPr>
      <t>5</t>
    </r>
    <r>
      <rPr>
        <b/>
        <sz val="14"/>
        <color indexed="8"/>
        <rFont val="宋体"/>
        <family val="3"/>
        <charset val="134"/>
      </rPr>
      <t>.3.7投标人生产混凝土配合比材料费表</t>
    </r>
  </si>
  <si>
    <r>
      <rPr>
        <sz val="10"/>
        <color rgb="FF000000"/>
        <rFont val="宋体"/>
        <family val="3"/>
        <charset val="134"/>
      </rPr>
      <t>工程名称：</t>
    </r>
    <r>
      <rPr>
        <u/>
        <sz val="10"/>
        <color rgb="FF000000"/>
        <rFont val="宋体"/>
        <family val="3"/>
        <charset val="134"/>
      </rPr>
      <t xml:space="preserve">赤水市沙千水库工程C2标段 </t>
    </r>
  </si>
  <si>
    <t>工程部位</t>
  </si>
  <si>
    <t>混凝土       强度等级</t>
  </si>
  <si>
    <t>水泥        强度等级</t>
  </si>
  <si>
    <t>级配</t>
  </si>
  <si>
    <t>水灰比</t>
  </si>
  <si>
    <t>预算材料量</t>
  </si>
  <si>
    <r>
      <rPr>
        <b/>
        <sz val="10"/>
        <color indexed="8"/>
        <rFont val="宋体"/>
        <family val="3"/>
        <charset val="134"/>
      </rPr>
      <t>单价    （元/m</t>
    </r>
    <r>
      <rPr>
        <b/>
        <vertAlign val="superscript"/>
        <sz val="10"/>
        <color indexed="8"/>
        <rFont val="宋体"/>
        <family val="3"/>
        <charset val="134"/>
      </rPr>
      <t>3</t>
    </r>
    <r>
      <rPr>
        <b/>
        <sz val="10"/>
        <color indexed="8"/>
        <rFont val="宋体"/>
        <family val="3"/>
        <charset val="134"/>
      </rPr>
      <t>）</t>
    </r>
  </si>
  <si>
    <t>水泥</t>
  </si>
  <si>
    <r>
      <rPr>
        <b/>
        <sz val="10"/>
        <color indexed="8"/>
        <rFont val="宋体"/>
        <family val="3"/>
        <charset val="134"/>
      </rPr>
      <t>石砂</t>
    </r>
  </si>
  <si>
    <r>
      <rPr>
        <b/>
        <sz val="10"/>
        <color indexed="8"/>
        <rFont val="宋体"/>
        <family val="3"/>
        <charset val="134"/>
      </rPr>
      <t>碎石</t>
    </r>
  </si>
  <si>
    <r>
      <rPr>
        <b/>
        <sz val="10"/>
        <color indexed="8"/>
        <rFont val="宋体"/>
        <family val="3"/>
        <charset val="134"/>
      </rPr>
      <t>水</t>
    </r>
    <r>
      <rPr>
        <b/>
        <sz val="10"/>
        <rFont val="Times New Roman"/>
        <family val="1"/>
      </rPr>
      <t xml:space="preserve"> </t>
    </r>
  </si>
  <si>
    <t>（kg）</t>
  </si>
  <si>
    <t>单价</t>
  </si>
  <si>
    <r>
      <rPr>
        <b/>
        <sz val="10"/>
        <color indexed="8"/>
        <rFont val="Times New Roman"/>
        <family val="1"/>
      </rPr>
      <t>m</t>
    </r>
    <r>
      <rPr>
        <b/>
        <vertAlign val="superscript"/>
        <sz val="10"/>
        <color indexed="8"/>
        <rFont val="宋体"/>
        <family val="3"/>
        <charset val="134"/>
      </rPr>
      <t>3</t>
    </r>
  </si>
  <si>
    <t>5.3.8招标人供应材料价格汇总表</t>
  </si>
  <si>
    <t>材料名称</t>
  </si>
  <si>
    <t>供应价格(元)</t>
  </si>
  <si>
    <t>预算价格(元)</t>
  </si>
  <si>
    <t>5.3.9投标人自行采购主要材料预算价格汇总表</t>
  </si>
  <si>
    <t>球墨铸铁管</t>
  </si>
  <si>
    <t>球墨铸铁管件</t>
  </si>
  <si>
    <t>5.3.10招标人提供施工机械台时(班)费汇总表</t>
  </si>
  <si>
    <t>单位：元/台时（班）</t>
  </si>
  <si>
    <t>机械名称</t>
  </si>
  <si>
    <t>型号规格</t>
  </si>
  <si>
    <t>招标人收取的折旧费</t>
  </si>
  <si>
    <t>投标人应计算的费用</t>
  </si>
  <si>
    <t>维修费</t>
  </si>
  <si>
    <t>安拆费</t>
  </si>
  <si>
    <t>柴油</t>
  </si>
  <si>
    <t>电</t>
  </si>
  <si>
    <t>小计</t>
  </si>
  <si>
    <t>5.3.11投标人自备施工机械台时(班)费汇总表</t>
  </si>
  <si>
    <t>一类费用</t>
  </si>
  <si>
    <t>二类费用</t>
  </si>
  <si>
    <t>折旧费</t>
  </si>
  <si>
    <t>汽油</t>
  </si>
  <si>
    <t>风</t>
  </si>
  <si>
    <t>水</t>
  </si>
  <si>
    <t>土工膜热焊机</t>
  </si>
  <si>
    <r>
      <rPr>
        <sz val="12"/>
        <color indexed="8"/>
        <rFont val="宋体"/>
        <family val="3"/>
        <charset val="134"/>
        <scheme val="minor"/>
      </rPr>
      <t>Z</t>
    </r>
    <r>
      <rPr>
        <sz val="12"/>
        <color indexed="8"/>
        <rFont val="宋体"/>
        <family val="3"/>
        <charset val="134"/>
      </rPr>
      <t>PR-210型</t>
    </r>
  </si>
  <si>
    <t>土工布缝边机</t>
  </si>
  <si>
    <t>木工圆盘锯</t>
  </si>
  <si>
    <t>木工双面刨床</t>
  </si>
  <si>
    <t>热熔对接焊机</t>
  </si>
  <si>
    <r>
      <rPr>
        <sz val="12"/>
        <rFont val="宋体"/>
        <family val="3"/>
        <charset val="134"/>
        <scheme val="minor"/>
      </rPr>
      <t>手动1</t>
    </r>
    <r>
      <rPr>
        <sz val="12"/>
        <rFont val="宋体"/>
        <family val="3"/>
        <charset val="134"/>
      </rPr>
      <t>.7KW</t>
    </r>
  </si>
  <si>
    <r>
      <rPr>
        <sz val="12"/>
        <rFont val="宋体"/>
        <family val="3"/>
        <charset val="134"/>
        <scheme val="minor"/>
      </rPr>
      <t>液压2</t>
    </r>
    <r>
      <rPr>
        <sz val="12"/>
        <rFont val="宋体"/>
        <family val="3"/>
        <charset val="134"/>
      </rPr>
      <t>.5KW</t>
    </r>
  </si>
  <si>
    <r>
      <rPr>
        <sz val="12"/>
        <rFont val="宋体"/>
        <family val="3"/>
        <charset val="134"/>
        <scheme val="minor"/>
      </rPr>
      <t>液压4.95KW</t>
    </r>
  </si>
  <si>
    <t>5.3.12总价项目分解表</t>
  </si>
  <si>
    <t>项 目 名 称</t>
  </si>
  <si>
    <t>工程数量</t>
  </si>
  <si>
    <r>
      <rPr>
        <b/>
        <sz val="14"/>
        <color indexed="8"/>
        <rFont val="宋体"/>
        <family val="3"/>
        <charset val="134"/>
      </rPr>
      <t>5.3.13工程单价计算表</t>
    </r>
  </si>
  <si>
    <r>
      <rPr>
        <sz val="11"/>
        <color theme="1"/>
        <rFont val="宋体"/>
        <family val="3"/>
        <charset val="134"/>
        <scheme val="minor"/>
      </rPr>
      <t>P</t>
    </r>
    <r>
      <rPr>
        <sz val="11"/>
        <color indexed="8"/>
        <rFont val="宋体"/>
        <family val="3"/>
        <charset val="134"/>
      </rPr>
      <t>87</t>
    </r>
  </si>
  <si>
    <r>
      <rPr>
        <sz val="11"/>
        <rFont val="宋体"/>
        <family val="3"/>
        <charset val="134"/>
      </rPr>
      <t>单价编号</t>
    </r>
    <r>
      <rPr>
        <sz val="11"/>
        <rFont val="Arial"/>
        <family val="2"/>
      </rPr>
      <t xml:space="preserve">:                                                       </t>
    </r>
  </si>
  <si>
    <t>定额单位：</t>
  </si>
  <si>
    <t>施工方法：</t>
  </si>
  <si>
    <t>单价 (元)</t>
  </si>
  <si>
    <t>合价(元)</t>
  </si>
  <si>
    <t>直接费</t>
  </si>
  <si>
    <t>其它直接费</t>
  </si>
  <si>
    <t>现场经费</t>
  </si>
  <si>
    <t>5.3.14人工费单价汇总表</t>
  </si>
  <si>
    <t>工种</t>
  </si>
  <si>
    <t xml:space="preserve"> ▲236262.29，限额内据实结算</t>
    <phoneticPr fontId="83" type="noConversion"/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</si>
</sst>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);[Red]\(0\)"/>
    <numFmt numFmtId="177" formatCode="0.00_ "/>
    <numFmt numFmtId="178" formatCode="0.00_);[Red]\(0.00\)"/>
    <numFmt numFmtId="179" formatCode="0.000_ "/>
    <numFmt numFmtId="180" formatCode="0_ "/>
  </numFmts>
  <fonts count="84">
    <font>
      <sz val="10"/>
      <name val="Arial"/>
      <charset val="134"/>
    </font>
    <font>
      <sz val="11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5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4"/>
      <color indexed="8"/>
      <name val="宋体"/>
      <family val="3"/>
      <charset val="134"/>
      <scheme val="minor"/>
    </font>
    <font>
      <b/>
      <sz val="11"/>
      <color indexed="8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color indexed="8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indexed="8"/>
      <name val="Times New Roman"/>
      <family val="1"/>
    </font>
    <font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1"/>
      <name val="黑体"/>
      <family val="3"/>
      <charset val="134"/>
    </font>
    <font>
      <b/>
      <sz val="10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.5"/>
      <name val="宋体"/>
      <family val="3"/>
      <charset val="134"/>
    </font>
    <font>
      <b/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sz val="10.5"/>
      <name val="Calibri"/>
      <family val="2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u/>
      <sz val="11"/>
      <name val="宋体"/>
      <family val="3"/>
      <charset val="134"/>
    </font>
    <font>
      <b/>
      <sz val="11"/>
      <color theme="1"/>
      <name val="黑体"/>
      <family val="3"/>
      <charset val="134"/>
    </font>
    <font>
      <u/>
      <sz val="11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u/>
      <sz val="11"/>
      <color rgb="FF000000"/>
      <name val="宋体"/>
      <family val="3"/>
      <charset val="134"/>
    </font>
    <font>
      <u/>
      <sz val="10"/>
      <color rgb="FF000000"/>
      <name val="宋体"/>
      <family val="3"/>
      <charset val="134"/>
    </font>
    <font>
      <b/>
      <vertAlign val="superscript"/>
      <sz val="10"/>
      <color indexed="8"/>
      <name val="宋体"/>
      <family val="3"/>
      <charset val="134"/>
    </font>
    <font>
      <b/>
      <sz val="10"/>
      <name val="Times New Roman"/>
      <family val="1"/>
    </font>
    <font>
      <u/>
      <sz val="12"/>
      <color indexed="8"/>
      <name val="宋体"/>
      <family val="3"/>
      <charset val="134"/>
    </font>
    <font>
      <u/>
      <sz val="12"/>
      <name val="宋体"/>
      <family val="3"/>
      <charset val="134"/>
    </font>
    <font>
      <vertAlign val="superscript"/>
      <sz val="11"/>
      <name val="宋体"/>
      <family val="3"/>
      <charset val="134"/>
      <scheme val="minor"/>
    </font>
    <font>
      <vertAlign val="superscript"/>
      <sz val="11"/>
      <color rgb="FF000000"/>
      <name val="宋体"/>
      <family val="3"/>
      <charset val="134"/>
    </font>
    <font>
      <vertAlign val="superscript"/>
      <sz val="10"/>
      <name val="宋体"/>
      <family val="3"/>
      <charset val="134"/>
    </font>
    <font>
      <vertAlign val="subscript"/>
      <sz val="10"/>
      <name val="宋体"/>
      <family val="3"/>
      <charset val="134"/>
    </font>
    <font>
      <b/>
      <vertAlign val="superscript"/>
      <sz val="10"/>
      <name val="宋体"/>
      <family val="3"/>
      <charset val="134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4">
    <xf numFmtId="0" fontId="0" fillId="0" borderId="0"/>
    <xf numFmtId="0" fontId="3" fillId="8" borderId="0" applyNumberFormat="0" applyBorder="0" applyAlignment="0" applyProtection="0">
      <alignment vertical="center"/>
    </xf>
    <xf numFmtId="0" fontId="57" fillId="5" borderId="25" applyNumberFormat="0" applyAlignment="0" applyProtection="0">
      <alignment vertical="center"/>
    </xf>
    <xf numFmtId="0" fontId="10" fillId="0" borderId="0">
      <protection locked="0"/>
    </xf>
    <xf numFmtId="0" fontId="40" fillId="0" borderId="0"/>
    <xf numFmtId="0" fontId="40" fillId="9" borderId="27" applyNumberFormat="0" applyFont="0" applyAlignment="0" applyProtection="0">
      <alignment vertical="center"/>
    </xf>
    <xf numFmtId="0" fontId="40" fillId="0" borderId="0"/>
    <xf numFmtId="0" fontId="40" fillId="0" borderId="0"/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0">
      <protection locked="0"/>
    </xf>
    <xf numFmtId="0" fontId="3" fillId="4" borderId="0" applyNumberFormat="0" applyBorder="0" applyAlignment="0" applyProtection="0">
      <alignment vertical="center"/>
    </xf>
    <xf numFmtId="0" fontId="59" fillId="5" borderId="26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0" fillId="0" borderId="0"/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10" fillId="0" borderId="0">
      <protection locked="0"/>
    </xf>
    <xf numFmtId="0" fontId="60" fillId="11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61" fillId="0" borderId="28" applyNumberFormat="0" applyFill="0" applyAlignment="0" applyProtection="0">
      <alignment vertical="center"/>
    </xf>
    <xf numFmtId="0" fontId="62" fillId="0" borderId="29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40" fillId="0" borderId="0"/>
    <xf numFmtId="0" fontId="10" fillId="0" borderId="0">
      <protection locked="0"/>
    </xf>
    <xf numFmtId="0" fontId="40" fillId="0" borderId="0"/>
    <xf numFmtId="0" fontId="10" fillId="0" borderId="0">
      <protection locked="0"/>
    </xf>
    <xf numFmtId="0" fontId="40" fillId="0" borderId="0"/>
    <xf numFmtId="0" fontId="1" fillId="0" borderId="0">
      <alignment vertical="center"/>
    </xf>
    <xf numFmtId="0" fontId="40" fillId="0" borderId="0"/>
    <xf numFmtId="0" fontId="40" fillId="0" borderId="0"/>
    <xf numFmtId="0" fontId="3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0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protection locked="0"/>
    </xf>
    <xf numFmtId="0" fontId="60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6" fillId="15" borderId="25" applyNumberFormat="0" applyAlignment="0" applyProtection="0">
      <alignment vertical="center"/>
    </xf>
    <xf numFmtId="0" fontId="1" fillId="0" borderId="0">
      <alignment vertical="center"/>
    </xf>
    <xf numFmtId="0" fontId="3" fillId="0" borderId="0" applyProtection="0">
      <alignment vertical="center"/>
    </xf>
    <xf numFmtId="0" fontId="40" fillId="0" borderId="0"/>
    <xf numFmtId="0" fontId="10" fillId="0" borderId="0">
      <protection locked="0"/>
    </xf>
    <xf numFmtId="0" fontId="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9" borderId="27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0" fillId="0" borderId="0">
      <protection locked="0"/>
    </xf>
    <xf numFmtId="0" fontId="1" fillId="0" borderId="0">
      <alignment vertical="center"/>
    </xf>
    <xf numFmtId="0" fontId="10" fillId="0" borderId="0">
      <protection locked="0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9" fillId="0" borderId="31" applyNumberFormat="0" applyFill="0" applyAlignment="0" applyProtection="0">
      <alignment vertical="center"/>
    </xf>
    <xf numFmtId="0" fontId="68" fillId="24" borderId="32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</cellStyleXfs>
  <cellXfs count="442">
    <xf numFmtId="0" fontId="0" fillId="0" borderId="0" xfId="0"/>
    <xf numFmtId="0" fontId="1" fillId="0" borderId="0" xfId="41" applyFont="1">
      <alignment vertical="center"/>
    </xf>
    <xf numFmtId="0" fontId="1" fillId="0" borderId="0" xfId="41" applyProtection="1">
      <alignment vertical="center"/>
    </xf>
    <xf numFmtId="0" fontId="1" fillId="0" borderId="0" xfId="41">
      <alignment vertical="center"/>
    </xf>
    <xf numFmtId="0" fontId="4" fillId="0" borderId="0" xfId="41" applyFont="1" applyAlignment="1" applyProtection="1">
      <alignment horizontal="center" vertical="center"/>
    </xf>
    <xf numFmtId="0" fontId="6" fillId="0" borderId="2" xfId="41" applyFont="1" applyBorder="1" applyAlignment="1">
      <alignment horizontal="center" vertical="center" wrapText="1"/>
    </xf>
    <xf numFmtId="180" fontId="3" fillId="0" borderId="3" xfId="41" applyNumberFormat="1" applyFont="1" applyFill="1" applyBorder="1" applyAlignment="1" applyProtection="1">
      <alignment horizontal="center" vertical="center"/>
    </xf>
    <xf numFmtId="49" fontId="3" fillId="0" borderId="3" xfId="41" applyNumberFormat="1" applyFont="1" applyFill="1" applyBorder="1" applyAlignment="1" applyProtection="1">
      <alignment horizontal="center" vertical="center"/>
    </xf>
    <xf numFmtId="177" fontId="3" fillId="0" borderId="3" xfId="41" applyNumberFormat="1" applyFont="1" applyFill="1" applyBorder="1" applyAlignment="1" applyProtection="1">
      <alignment horizontal="center" vertical="center"/>
    </xf>
    <xf numFmtId="0" fontId="1" fillId="0" borderId="2" xfId="41" applyFont="1" applyBorder="1">
      <alignment vertical="center"/>
    </xf>
    <xf numFmtId="180" fontId="3" fillId="0" borderId="4" xfId="41" applyNumberFormat="1" applyFont="1" applyFill="1" applyBorder="1" applyAlignment="1" applyProtection="1">
      <alignment horizontal="center" vertical="center"/>
    </xf>
    <xf numFmtId="49" fontId="3" fillId="0" borderId="4" xfId="41" applyNumberFormat="1" applyFont="1" applyFill="1" applyBorder="1" applyAlignment="1" applyProtection="1">
      <alignment horizontal="center" vertical="center"/>
    </xf>
    <xf numFmtId="177" fontId="3" fillId="0" borderId="4" xfId="41" applyNumberFormat="1" applyFont="1" applyFill="1" applyBorder="1" applyAlignment="1" applyProtection="1">
      <alignment horizontal="center" vertical="center"/>
    </xf>
    <xf numFmtId="0" fontId="1" fillId="0" borderId="5" xfId="41" applyFont="1" applyBorder="1">
      <alignment vertical="center"/>
    </xf>
    <xf numFmtId="180" fontId="3" fillId="0" borderId="2" xfId="41" applyNumberFormat="1" applyFont="1" applyFill="1" applyBorder="1" applyAlignment="1" applyProtection="1">
      <alignment horizontal="center" vertical="center"/>
    </xf>
    <xf numFmtId="49" fontId="3" fillId="0" borderId="2" xfId="41" applyNumberFormat="1" applyFont="1" applyFill="1" applyBorder="1" applyAlignment="1" applyProtection="1">
      <alignment horizontal="center" vertical="center"/>
    </xf>
    <xf numFmtId="177" fontId="3" fillId="0" borderId="2" xfId="41" applyNumberFormat="1" applyFont="1" applyFill="1" applyBorder="1" applyAlignment="1" applyProtection="1">
      <alignment horizontal="center" vertical="center"/>
    </xf>
    <xf numFmtId="0" fontId="1" fillId="0" borderId="0" xfId="41" applyFill="1" applyProtection="1">
      <alignment vertical="center"/>
    </xf>
    <xf numFmtId="0" fontId="3" fillId="0" borderId="0" xfId="41" applyFont="1" applyProtection="1">
      <alignment vertical="center"/>
    </xf>
    <xf numFmtId="0" fontId="1" fillId="0" borderId="0" xfId="41" applyAlignment="1">
      <alignment horizontal="left" vertical="center"/>
    </xf>
    <xf numFmtId="0" fontId="1" fillId="0" borderId="0" xfId="41" applyFill="1">
      <alignment vertical="center"/>
    </xf>
    <xf numFmtId="0" fontId="3" fillId="0" borderId="0" xfId="41" applyFont="1" applyAlignment="1" applyProtection="1">
      <alignment vertical="center"/>
    </xf>
    <xf numFmtId="0" fontId="8" fillId="0" borderId="0" xfId="41" applyFont="1" applyAlignment="1" applyProtection="1">
      <alignment horizontal="center" vertical="center"/>
    </xf>
    <xf numFmtId="0" fontId="9" fillId="0" borderId="0" xfId="41" applyFont="1" applyProtection="1">
      <alignment vertical="center"/>
    </xf>
    <xf numFmtId="0" fontId="10" fillId="0" borderId="0" xfId="67" applyFont="1" applyBorder="1" applyAlignment="1" applyProtection="1">
      <alignment vertical="center"/>
    </xf>
    <xf numFmtId="0" fontId="10" fillId="0" borderId="0" xfId="67" applyFont="1" applyBorder="1" applyProtection="1">
      <alignment vertical="center"/>
    </xf>
    <xf numFmtId="0" fontId="10" fillId="0" borderId="0" xfId="67" applyFont="1" applyProtection="1">
      <alignment vertical="center"/>
    </xf>
    <xf numFmtId="177" fontId="11" fillId="0" borderId="0" xfId="67" applyNumberFormat="1" applyFont="1">
      <alignment vertical="center"/>
    </xf>
    <xf numFmtId="0" fontId="11" fillId="0" borderId="0" xfId="67" applyFont="1" applyAlignment="1">
      <alignment horizontal="center" vertical="center"/>
    </xf>
    <xf numFmtId="0" fontId="11" fillId="0" borderId="0" xfId="67" applyFont="1">
      <alignment vertical="center"/>
    </xf>
    <xf numFmtId="0" fontId="11" fillId="0" borderId="0" xfId="67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0" xfId="41" applyFont="1" applyFill="1" applyProtection="1">
      <alignment vertical="center"/>
    </xf>
    <xf numFmtId="0" fontId="3" fillId="0" borderId="0" xfId="41" applyFont="1" applyFill="1" applyProtection="1">
      <alignment vertical="center"/>
    </xf>
    <xf numFmtId="0" fontId="1" fillId="0" borderId="0" xfId="41" applyFill="1" applyAlignment="1">
      <alignment horizontal="left" vertical="center"/>
    </xf>
    <xf numFmtId="0" fontId="15" fillId="0" borderId="0" xfId="41" applyFont="1">
      <alignment vertical="center"/>
    </xf>
    <xf numFmtId="0" fontId="1" fillId="0" borderId="0" xfId="41" applyFont="1" applyAlignment="1">
      <alignment vertical="center" wrapText="1"/>
    </xf>
    <xf numFmtId="0" fontId="1" fillId="0" borderId="0" xfId="41" applyFont="1" applyAlignment="1" applyProtection="1">
      <alignment vertical="center" wrapText="1"/>
    </xf>
    <xf numFmtId="0" fontId="1" fillId="0" borderId="0" xfId="41" applyFont="1" applyProtection="1">
      <alignment vertical="center"/>
    </xf>
    <xf numFmtId="0" fontId="16" fillId="0" borderId="2" xfId="41" applyFont="1" applyBorder="1" applyAlignment="1">
      <alignment horizontal="center" vertical="center" wrapText="1"/>
    </xf>
    <xf numFmtId="0" fontId="17" fillId="0" borderId="2" xfId="41" applyFont="1" applyBorder="1" applyAlignment="1">
      <alignment horizontal="center" vertical="center" wrapText="1"/>
    </xf>
    <xf numFmtId="0" fontId="1" fillId="0" borderId="2" xfId="41" applyFont="1" applyBorder="1" applyAlignment="1">
      <alignment horizontal="justify" vertical="center" wrapText="1"/>
    </xf>
    <xf numFmtId="0" fontId="1" fillId="0" borderId="2" xfId="41" applyFont="1" applyBorder="1" applyAlignment="1">
      <alignment horizontal="center" vertical="center" wrapText="1"/>
    </xf>
    <xf numFmtId="2" fontId="17" fillId="0" borderId="2" xfId="41" applyNumberFormat="1" applyFont="1" applyBorder="1" applyAlignment="1">
      <alignment horizontal="center" vertical="center" wrapText="1"/>
    </xf>
    <xf numFmtId="178" fontId="1" fillId="0" borderId="2" xfId="41" applyNumberFormat="1" applyFont="1" applyBorder="1" applyAlignment="1">
      <alignment horizontal="center" vertical="center" wrapText="1"/>
    </xf>
    <xf numFmtId="178" fontId="17" fillId="0" borderId="2" xfId="41" applyNumberFormat="1" applyFont="1" applyBorder="1" applyAlignment="1">
      <alignment horizontal="center" vertical="center" wrapText="1"/>
    </xf>
    <xf numFmtId="0" fontId="18" fillId="0" borderId="2" xfId="41" applyFont="1" applyBorder="1" applyAlignment="1">
      <alignment horizontal="center" vertical="center"/>
    </xf>
    <xf numFmtId="178" fontId="18" fillId="0" borderId="2" xfId="41" applyNumberFormat="1" applyFont="1" applyBorder="1" applyAlignment="1">
      <alignment horizontal="center" vertical="center"/>
    </xf>
    <xf numFmtId="177" fontId="3" fillId="0" borderId="2" xfId="41" applyNumberFormat="1" applyFont="1" applyFill="1" applyBorder="1" applyAlignment="1">
      <alignment horizontal="center" vertical="center" wrapText="1"/>
    </xf>
    <xf numFmtId="177" fontId="1" fillId="0" borderId="0" xfId="41" applyNumberFormat="1" applyFont="1" applyAlignment="1">
      <alignment vertical="center" wrapText="1"/>
    </xf>
    <xf numFmtId="0" fontId="18" fillId="0" borderId="2" xfId="41" applyFont="1" applyBorder="1" applyAlignment="1">
      <alignment horizontal="center" vertical="center" wrapText="1"/>
    </xf>
    <xf numFmtId="178" fontId="18" fillId="0" borderId="2" xfId="41" applyNumberFormat="1" applyFont="1" applyBorder="1" applyAlignment="1">
      <alignment horizontal="center" vertical="center" wrapText="1"/>
    </xf>
    <xf numFmtId="178" fontId="15" fillId="0" borderId="2" xfId="41" applyNumberFormat="1" applyFont="1" applyBorder="1" applyAlignment="1">
      <alignment horizontal="center" vertical="center" wrapText="1"/>
    </xf>
    <xf numFmtId="178" fontId="18" fillId="0" borderId="2" xfId="41" applyNumberFormat="1" applyFont="1" applyFill="1" applyBorder="1" applyAlignment="1">
      <alignment horizontal="center" vertical="center"/>
    </xf>
    <xf numFmtId="0" fontId="1" fillId="0" borderId="2" xfId="41" applyFont="1" applyBorder="1" applyAlignment="1" applyProtection="1">
      <alignment horizontal="center" vertical="center"/>
    </xf>
    <xf numFmtId="178" fontId="1" fillId="0" borderId="2" xfId="41" applyNumberFormat="1" applyFont="1" applyBorder="1" applyAlignment="1" applyProtection="1">
      <alignment horizontal="center" vertical="center"/>
    </xf>
    <xf numFmtId="178" fontId="1" fillId="0" borderId="2" xfId="41" applyNumberFormat="1" applyFont="1" applyBorder="1" applyAlignment="1">
      <alignment horizontal="center" vertical="center"/>
    </xf>
    <xf numFmtId="0" fontId="15" fillId="0" borderId="2" xfId="41" applyFont="1" applyBorder="1" applyAlignment="1" applyProtection="1">
      <alignment horizontal="center" vertical="center"/>
    </xf>
    <xf numFmtId="178" fontId="15" fillId="0" borderId="2" xfId="41" applyNumberFormat="1" applyFont="1" applyBorder="1" applyAlignment="1" applyProtection="1">
      <alignment horizontal="center" vertical="center"/>
    </xf>
    <xf numFmtId="178" fontId="15" fillId="0" borderId="2" xfId="41" applyNumberFormat="1" applyFont="1" applyBorder="1" applyAlignment="1">
      <alignment horizontal="center" vertical="center"/>
    </xf>
    <xf numFmtId="0" fontId="15" fillId="0" borderId="2" xfId="41" applyFont="1" applyBorder="1">
      <alignment vertical="center"/>
    </xf>
    <xf numFmtId="0" fontId="19" fillId="0" borderId="0" xfId="67" applyNumberFormat="1" applyFont="1" applyAlignment="1" applyProtection="1">
      <alignment horizontal="center" vertical="center"/>
    </xf>
    <xf numFmtId="0" fontId="19" fillId="0" borderId="0" xfId="67" applyNumberFormat="1" applyFont="1" applyFill="1" applyAlignment="1" applyProtection="1">
      <alignment horizontal="center" vertical="center"/>
    </xf>
    <xf numFmtId="0" fontId="20" fillId="0" borderId="0" xfId="67" applyNumberFormat="1" applyFont="1" applyAlignment="1" applyProtection="1">
      <alignment horizontal="center" vertical="center"/>
    </xf>
    <xf numFmtId="0" fontId="1" fillId="0" borderId="0" xfId="41" applyFont="1" applyFill="1">
      <alignment vertical="center"/>
    </xf>
    <xf numFmtId="0" fontId="6" fillId="0" borderId="6" xfId="41" applyFont="1" applyBorder="1" applyAlignment="1">
      <alignment horizontal="center" vertical="center" wrapText="1"/>
    </xf>
    <xf numFmtId="0" fontId="18" fillId="0" borderId="2" xfId="41" applyFont="1" applyBorder="1" applyAlignment="1" applyProtection="1">
      <alignment horizontal="center" vertical="center"/>
    </xf>
    <xf numFmtId="2" fontId="1" fillId="0" borderId="2" xfId="41" applyNumberFormat="1" applyFont="1" applyBorder="1" applyAlignment="1">
      <alignment horizontal="center" vertical="center"/>
    </xf>
    <xf numFmtId="2" fontId="16" fillId="0" borderId="6" xfId="41" applyNumberFormat="1" applyFont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 applyProtection="1">
      <alignment horizontal="center" vertical="center"/>
    </xf>
    <xf numFmtId="2" fontId="1" fillId="0" borderId="2" xfId="41" applyNumberFormat="1" applyFont="1" applyFill="1" applyBorder="1" applyAlignment="1">
      <alignment horizontal="center" vertical="center"/>
    </xf>
    <xf numFmtId="2" fontId="16" fillId="0" borderId="6" xfId="41" applyNumberFormat="1" applyFont="1" applyFill="1" applyBorder="1" applyAlignment="1">
      <alignment horizontal="center" vertical="center" wrapText="1"/>
    </xf>
    <xf numFmtId="0" fontId="3" fillId="0" borderId="2" xfId="41" applyFont="1" applyFill="1" applyBorder="1" applyAlignment="1" applyProtection="1">
      <alignment horizontal="center" vertical="center"/>
    </xf>
    <xf numFmtId="0" fontId="11" fillId="0" borderId="2" xfId="41" applyFont="1" applyFill="1" applyBorder="1" applyAlignment="1" applyProtection="1">
      <alignment horizontal="center" vertical="center"/>
    </xf>
    <xf numFmtId="2" fontId="1" fillId="0" borderId="6" xfId="41" applyNumberFormat="1" applyFont="1" applyFill="1" applyBorder="1" applyAlignment="1">
      <alignment horizontal="center" vertical="center"/>
    </xf>
    <xf numFmtId="0" fontId="10" fillId="0" borderId="2" xfId="41" applyFont="1" applyFill="1" applyBorder="1" applyAlignment="1">
      <alignment horizontal="center" vertical="center"/>
    </xf>
    <xf numFmtId="0" fontId="10" fillId="0" borderId="2" xfId="41" applyFont="1" applyFill="1" applyBorder="1" applyAlignment="1">
      <alignment horizontal="center" vertical="center" wrapText="1"/>
    </xf>
    <xf numFmtId="0" fontId="3" fillId="0" borderId="2" xfId="41" applyFont="1" applyFill="1" applyBorder="1" applyAlignment="1">
      <alignment horizontal="center" vertical="center"/>
    </xf>
    <xf numFmtId="0" fontId="1" fillId="0" borderId="2" xfId="41" applyFont="1" applyFill="1" applyBorder="1" applyAlignment="1" applyProtection="1">
      <alignment horizontal="center" vertical="center"/>
    </xf>
    <xf numFmtId="0" fontId="1" fillId="0" borderId="2" xfId="41" applyFont="1" applyFill="1" applyBorder="1" applyAlignment="1">
      <alignment horizontal="center" vertical="center"/>
    </xf>
    <xf numFmtId="0" fontId="3" fillId="0" borderId="3" xfId="41" applyNumberFormat="1" applyFont="1" applyFill="1" applyBorder="1" applyAlignment="1" applyProtection="1">
      <alignment horizontal="center" vertical="center"/>
    </xf>
    <xf numFmtId="0" fontId="11" fillId="0" borderId="2" xfId="41" applyFont="1" applyFill="1" applyBorder="1" applyAlignment="1" applyProtection="1">
      <alignment horizontal="center" vertical="center" wrapText="1"/>
    </xf>
    <xf numFmtId="0" fontId="16" fillId="0" borderId="2" xfId="41" applyFont="1" applyFill="1" applyBorder="1" applyAlignment="1" applyProtection="1">
      <alignment horizontal="center" vertical="center" wrapText="1"/>
    </xf>
    <xf numFmtId="0" fontId="10" fillId="0" borderId="2" xfId="41" applyFont="1" applyFill="1" applyBorder="1" applyAlignment="1" applyProtection="1">
      <alignment horizontal="center" vertical="center"/>
    </xf>
    <xf numFmtId="0" fontId="3" fillId="0" borderId="4" xfId="41" applyNumberFormat="1" applyFont="1" applyFill="1" applyBorder="1" applyAlignment="1" applyProtection="1">
      <alignment horizontal="center" vertical="center"/>
    </xf>
    <xf numFmtId="0" fontId="13" fillId="0" borderId="2" xfId="41" applyFont="1" applyBorder="1" applyAlignment="1">
      <alignment horizontal="center" vertical="center" wrapText="1"/>
    </xf>
    <xf numFmtId="0" fontId="21" fillId="0" borderId="2" xfId="41" applyNumberFormat="1" applyFont="1" applyFill="1" applyBorder="1" applyAlignment="1" applyProtection="1">
      <alignment horizontal="center" vertical="center"/>
    </xf>
    <xf numFmtId="0" fontId="22" fillId="0" borderId="2" xfId="41" applyFont="1" applyBorder="1" applyAlignment="1" applyProtection="1">
      <alignment horizontal="center" vertical="center"/>
    </xf>
    <xf numFmtId="2" fontId="1" fillId="0" borderId="2" xfId="41" applyNumberFormat="1" applyBorder="1" applyAlignment="1">
      <alignment horizontal="center" vertical="center"/>
    </xf>
    <xf numFmtId="0" fontId="23" fillId="0" borderId="2" xfId="41" applyFont="1" applyBorder="1" applyAlignment="1" applyProtection="1">
      <alignment horizontal="center" vertical="center"/>
    </xf>
    <xf numFmtId="0" fontId="23" fillId="0" borderId="2" xfId="41" applyFont="1" applyBorder="1" applyAlignment="1" applyProtection="1">
      <alignment horizontal="center" vertical="center" wrapText="1"/>
    </xf>
    <xf numFmtId="0" fontId="1" fillId="0" borderId="2" xfId="41" applyBorder="1" applyAlignment="1">
      <alignment horizontal="center" vertical="center"/>
    </xf>
    <xf numFmtId="0" fontId="16" fillId="0" borderId="6" xfId="41" applyFont="1" applyBorder="1" applyAlignment="1">
      <alignment horizontal="center" vertical="center" wrapText="1"/>
    </xf>
    <xf numFmtId="0" fontId="16" fillId="0" borderId="6" xfId="41" applyFont="1" applyFill="1" applyBorder="1" applyAlignment="1">
      <alignment horizontal="center" vertical="center" wrapText="1"/>
    </xf>
    <xf numFmtId="0" fontId="1" fillId="0" borderId="2" xfId="41" applyFont="1" applyBorder="1" applyProtection="1">
      <alignment vertical="center"/>
    </xf>
    <xf numFmtId="0" fontId="1" fillId="0" borderId="0" xfId="41" applyAlignment="1" applyProtection="1">
      <alignment horizontal="center" vertical="center"/>
    </xf>
    <xf numFmtId="0" fontId="1" fillId="0" borderId="0" xfId="41" applyFont="1" applyBorder="1">
      <alignment vertical="center"/>
    </xf>
    <xf numFmtId="0" fontId="4" fillId="0" borderId="0" xfId="41" applyFont="1" applyAlignment="1" applyProtection="1">
      <alignment vertical="center"/>
    </xf>
    <xf numFmtId="0" fontId="24" fillId="0" borderId="0" xfId="41" applyFont="1" applyAlignment="1" applyProtection="1">
      <alignment horizontal="center" vertical="center"/>
    </xf>
    <xf numFmtId="0" fontId="25" fillId="0" borderId="0" xfId="41" applyFont="1" applyProtection="1">
      <alignment vertical="center"/>
    </xf>
    <xf numFmtId="0" fontId="9" fillId="0" borderId="4" xfId="41" applyNumberFormat="1" applyFont="1" applyFill="1" applyBorder="1" applyAlignment="1" applyProtection="1">
      <alignment horizontal="center" vertical="center"/>
    </xf>
    <xf numFmtId="0" fontId="9" fillId="0" borderId="5" xfId="41" applyNumberFormat="1" applyFont="1" applyFill="1" applyBorder="1" applyAlignment="1" applyProtection="1">
      <alignment horizontal="center" vertical="center" wrapText="1"/>
    </xf>
    <xf numFmtId="177" fontId="9" fillId="0" borderId="5" xfId="41" applyNumberFormat="1" applyFont="1" applyFill="1" applyBorder="1" applyAlignment="1" applyProtection="1">
      <alignment horizontal="center" vertical="center" wrapText="1"/>
    </xf>
    <xf numFmtId="0" fontId="3" fillId="0" borderId="3" xfId="41" applyNumberFormat="1" applyFont="1" applyFill="1" applyBorder="1" applyAlignment="1" applyProtection="1">
      <alignment horizontal="center" vertical="center" wrapText="1"/>
    </xf>
    <xf numFmtId="0" fontId="1" fillId="0" borderId="2" xfId="41" applyFill="1" applyBorder="1">
      <alignment vertical="center"/>
    </xf>
    <xf numFmtId="177" fontId="3" fillId="0" borderId="3" xfId="41" applyNumberFormat="1" applyFont="1" applyFill="1" applyBorder="1" applyAlignment="1" applyProtection="1">
      <alignment horizontal="center" vertical="center" wrapText="1"/>
    </xf>
    <xf numFmtId="9" fontId="22" fillId="0" borderId="2" xfId="41" applyNumberFormat="1" applyFont="1" applyFill="1" applyBorder="1" applyAlignment="1" applyProtection="1">
      <alignment horizontal="center" vertical="center"/>
    </xf>
    <xf numFmtId="0" fontId="23" fillId="0" borderId="2" xfId="41" applyFont="1" applyFill="1" applyBorder="1" applyAlignment="1" applyProtection="1">
      <alignment horizontal="center" vertical="center"/>
    </xf>
    <xf numFmtId="0" fontId="3" fillId="0" borderId="4" xfId="41" applyNumberFormat="1" applyFont="1" applyFill="1" applyBorder="1" applyAlignment="1" applyProtection="1">
      <alignment horizontal="center" vertical="center" wrapText="1"/>
    </xf>
    <xf numFmtId="177" fontId="3" fillId="0" borderId="4" xfId="41" applyNumberFormat="1" applyFont="1" applyFill="1" applyBorder="1" applyAlignment="1" applyProtection="1">
      <alignment horizontal="center" vertical="center" wrapText="1"/>
    </xf>
    <xf numFmtId="0" fontId="3" fillId="0" borderId="2" xfId="41" applyNumberFormat="1" applyFont="1" applyFill="1" applyBorder="1" applyAlignment="1" applyProtection="1">
      <alignment horizontal="center" vertical="center" wrapText="1"/>
    </xf>
    <xf numFmtId="0" fontId="3" fillId="0" borderId="2" xfId="41" applyNumberFormat="1" applyFont="1" applyFill="1" applyBorder="1" applyAlignment="1" applyProtection="1">
      <alignment horizontal="center" vertical="center"/>
    </xf>
    <xf numFmtId="177" fontId="3" fillId="0" borderId="2" xfId="41" applyNumberFormat="1" applyFont="1" applyFill="1" applyBorder="1" applyAlignment="1" applyProtection="1">
      <alignment horizontal="center" vertical="center" wrapText="1"/>
    </xf>
    <xf numFmtId="177" fontId="3" fillId="0" borderId="7" xfId="41" applyNumberFormat="1" applyFont="1" applyFill="1" applyBorder="1" applyAlignment="1" applyProtection="1">
      <alignment horizontal="center" vertical="center"/>
    </xf>
    <xf numFmtId="177" fontId="3" fillId="0" borderId="8" xfId="41" applyNumberFormat="1" applyFont="1" applyFill="1" applyBorder="1" applyAlignment="1" applyProtection="1">
      <alignment horizontal="center" vertical="center"/>
    </xf>
    <xf numFmtId="49" fontId="3" fillId="0" borderId="9" xfId="41" applyNumberFormat="1" applyFont="1" applyFill="1" applyBorder="1" applyAlignment="1" applyProtection="1">
      <alignment horizontal="center" vertical="center" wrapText="1"/>
    </xf>
    <xf numFmtId="177" fontId="3" fillId="0" borderId="7" xfId="41" applyNumberFormat="1" applyFont="1" applyFill="1" applyBorder="1" applyAlignment="1" applyProtection="1">
      <alignment horizontal="center" vertical="center" wrapText="1"/>
    </xf>
    <xf numFmtId="49" fontId="3" fillId="0" borderId="4" xfId="41" applyNumberFormat="1" applyFont="1" applyFill="1" applyBorder="1" applyAlignment="1" applyProtection="1">
      <alignment horizontal="center" vertical="center" wrapText="1"/>
    </xf>
    <xf numFmtId="0" fontId="3" fillId="0" borderId="5" xfId="41" applyNumberFormat="1" applyFont="1" applyFill="1" applyBorder="1" applyAlignment="1" applyProtection="1">
      <alignment horizontal="center" vertical="center"/>
    </xf>
    <xf numFmtId="177" fontId="3" fillId="0" borderId="5" xfId="41" applyNumberFormat="1" applyFont="1" applyFill="1" applyBorder="1" applyAlignment="1" applyProtection="1">
      <alignment horizontal="center" vertical="center"/>
    </xf>
    <xf numFmtId="0" fontId="1" fillId="0" borderId="5" xfId="41" applyFill="1" applyBorder="1">
      <alignment vertical="center"/>
    </xf>
    <xf numFmtId="49" fontId="3" fillId="0" borderId="2" xfId="41" applyNumberFormat="1" applyFont="1" applyFill="1" applyBorder="1" applyAlignment="1" applyProtection="1">
      <alignment horizontal="center" vertical="center" wrapText="1"/>
    </xf>
    <xf numFmtId="0" fontId="15" fillId="0" borderId="10" xfId="41" applyFont="1" applyFill="1" applyBorder="1" applyProtection="1">
      <alignment vertical="center"/>
    </xf>
    <xf numFmtId="0" fontId="15" fillId="0" borderId="11" xfId="41" applyFont="1" applyFill="1" applyBorder="1" applyProtection="1">
      <alignment vertical="center"/>
    </xf>
    <xf numFmtId="0" fontId="15" fillId="0" borderId="12" xfId="41" applyFont="1" applyFill="1" applyBorder="1">
      <alignment vertical="center"/>
    </xf>
    <xf numFmtId="0" fontId="1" fillId="0" borderId="2" xfId="41" applyFill="1" applyBorder="1" applyAlignment="1" applyProtection="1">
      <alignment horizontal="center" vertical="center"/>
    </xf>
    <xf numFmtId="0" fontId="1" fillId="0" borderId="2" xfId="41" applyFill="1" applyBorder="1" applyAlignment="1">
      <alignment horizontal="center" vertical="center"/>
    </xf>
    <xf numFmtId="0" fontId="1" fillId="0" borderId="2" xfId="41" applyBorder="1" applyProtection="1">
      <alignment vertical="center"/>
    </xf>
    <xf numFmtId="0" fontId="1" fillId="0" borderId="2" xfId="41" applyBorder="1">
      <alignment vertical="center"/>
    </xf>
    <xf numFmtId="0" fontId="26" fillId="0" borderId="0" xfId="41" applyFont="1">
      <alignment vertical="center"/>
    </xf>
    <xf numFmtId="0" fontId="28" fillId="0" borderId="0" xfId="41" applyFont="1" applyAlignment="1" applyProtection="1">
      <alignment horizontal="center" vertical="center"/>
    </xf>
    <xf numFmtId="0" fontId="29" fillId="0" borderId="0" xfId="41" applyFont="1" applyProtection="1">
      <alignment vertical="center"/>
    </xf>
    <xf numFmtId="0" fontId="29" fillId="0" borderId="2" xfId="41" applyFont="1" applyBorder="1" applyAlignment="1" applyProtection="1">
      <alignment horizontal="center" vertical="center" wrapText="1"/>
    </xf>
    <xf numFmtId="0" fontId="29" fillId="0" borderId="2" xfId="41" applyFont="1" applyBorder="1" applyAlignment="1" applyProtection="1">
      <alignment horizontal="center" vertical="center"/>
    </xf>
    <xf numFmtId="0" fontId="27" fillId="0" borderId="2" xfId="41" applyFont="1" applyBorder="1" applyAlignment="1" applyProtection="1">
      <alignment horizontal="center" vertical="center"/>
    </xf>
    <xf numFmtId="0" fontId="27" fillId="0" borderId="2" xfId="41" applyNumberFormat="1" applyFont="1" applyBorder="1" applyAlignment="1" applyProtection="1">
      <alignment horizontal="center" vertical="center"/>
    </xf>
    <xf numFmtId="177" fontId="27" fillId="0" borderId="2" xfId="41" applyNumberFormat="1" applyFont="1" applyBorder="1" applyProtection="1">
      <alignment vertical="center"/>
    </xf>
    <xf numFmtId="0" fontId="27" fillId="0" borderId="2" xfId="41" applyFont="1" applyBorder="1" applyProtection="1">
      <alignment vertical="center"/>
    </xf>
    <xf numFmtId="177" fontId="27" fillId="0" borderId="2" xfId="41" applyNumberFormat="1" applyFont="1" applyBorder="1" applyAlignment="1" applyProtection="1">
      <alignment horizontal="center" vertical="center"/>
    </xf>
    <xf numFmtId="0" fontId="31" fillId="0" borderId="2" xfId="41" applyFont="1" applyBorder="1" applyAlignment="1" applyProtection="1">
      <alignment horizontal="center" vertical="center"/>
    </xf>
    <xf numFmtId="2" fontId="27" fillId="0" borderId="2" xfId="41" applyNumberFormat="1" applyFont="1" applyBorder="1" applyAlignment="1" applyProtection="1">
      <alignment horizontal="center" vertical="center"/>
    </xf>
    <xf numFmtId="179" fontId="27" fillId="0" borderId="2" xfId="41" applyNumberFormat="1" applyFont="1" applyBorder="1" applyAlignment="1" applyProtection="1">
      <alignment horizontal="center" vertical="center"/>
    </xf>
    <xf numFmtId="0" fontId="27" fillId="0" borderId="2" xfId="41" applyNumberFormat="1" applyFont="1" applyBorder="1" applyAlignment="1" applyProtection="1">
      <alignment vertical="center" wrapText="1"/>
    </xf>
    <xf numFmtId="177" fontId="27" fillId="0" borderId="2" xfId="41" applyNumberFormat="1" applyFont="1" applyBorder="1" applyAlignment="1" applyProtection="1">
      <alignment horizontal="right" vertical="center"/>
    </xf>
    <xf numFmtId="177" fontId="26" fillId="0" borderId="0" xfId="41" applyNumberFormat="1" applyFont="1">
      <alignment vertical="center"/>
    </xf>
    <xf numFmtId="0" fontId="9" fillId="0" borderId="3" xfId="41" applyNumberFormat="1" applyFont="1" applyFill="1" applyBorder="1" applyAlignment="1" applyProtection="1">
      <alignment horizontal="center" vertical="center" wrapText="1"/>
    </xf>
    <xf numFmtId="49" fontId="9" fillId="0" borderId="3" xfId="41" applyNumberFormat="1" applyFont="1" applyFill="1" applyBorder="1" applyAlignment="1" applyProtection="1">
      <alignment horizontal="center" vertical="center" wrapText="1"/>
    </xf>
    <xf numFmtId="177" fontId="9" fillId="0" borderId="3" xfId="41" applyNumberFormat="1" applyFont="1" applyFill="1" applyBorder="1" applyAlignment="1" applyProtection="1">
      <alignment horizontal="center" vertical="center" wrapText="1"/>
    </xf>
    <xf numFmtId="49" fontId="3" fillId="0" borderId="3" xfId="41" applyNumberFormat="1" applyFont="1" applyFill="1" applyBorder="1" applyAlignment="1" applyProtection="1">
      <alignment horizontal="center" vertical="center" wrapText="1"/>
    </xf>
    <xf numFmtId="49" fontId="3" fillId="0" borderId="3" xfId="41" applyNumberFormat="1" applyFont="1" applyFill="1" applyBorder="1" applyAlignment="1" applyProtection="1">
      <alignment horizontal="left" vertical="center" wrapText="1"/>
    </xf>
    <xf numFmtId="177" fontId="3" fillId="0" borderId="3" xfId="41" applyNumberFormat="1" applyFont="1" applyFill="1" applyBorder="1" applyAlignment="1" applyProtection="1">
      <alignment horizontal="right" vertical="center"/>
    </xf>
    <xf numFmtId="49" fontId="3" fillId="0" borderId="4" xfId="41" applyNumberFormat="1" applyFont="1" applyFill="1" applyBorder="1" applyAlignment="1" applyProtection="1">
      <alignment horizontal="left" vertical="center" wrapText="1"/>
    </xf>
    <xf numFmtId="177" fontId="3" fillId="0" borderId="4" xfId="41" applyNumberFormat="1" applyFont="1" applyFill="1" applyBorder="1" applyAlignment="1" applyProtection="1">
      <alignment horizontal="right" vertical="center"/>
    </xf>
    <xf numFmtId="49" fontId="3" fillId="0" borderId="2" xfId="41" applyNumberFormat="1" applyFont="1" applyFill="1" applyBorder="1" applyAlignment="1" applyProtection="1">
      <alignment horizontal="left" vertical="center" wrapText="1"/>
    </xf>
    <xf numFmtId="177" fontId="3" fillId="0" borderId="2" xfId="41" applyNumberFormat="1" applyFont="1" applyFill="1" applyBorder="1" applyAlignment="1" applyProtection="1">
      <alignment horizontal="right" vertical="center"/>
    </xf>
    <xf numFmtId="0" fontId="32" fillId="0" borderId="0" xfId="41" applyFont="1" applyAlignment="1">
      <alignment horizontal="center" vertical="center"/>
    </xf>
    <xf numFmtId="0" fontId="9" fillId="0" borderId="3" xfId="41" applyNumberFormat="1" applyFont="1" applyFill="1" applyBorder="1" applyAlignment="1" applyProtection="1">
      <alignment horizontal="center" vertical="center"/>
    </xf>
    <xf numFmtId="177" fontId="3" fillId="0" borderId="9" xfId="41" applyNumberFormat="1" applyFont="1" applyFill="1" applyBorder="1" applyAlignment="1" applyProtection="1">
      <alignment horizontal="center" vertical="center"/>
    </xf>
    <xf numFmtId="0" fontId="1" fillId="0" borderId="2" xfId="41" applyFont="1" applyBorder="1" applyAlignment="1">
      <alignment horizontal="center" vertical="center"/>
    </xf>
    <xf numFmtId="49" fontId="3" fillId="0" borderId="20" xfId="41" applyNumberFormat="1" applyFont="1" applyFill="1" applyBorder="1" applyAlignment="1" applyProtection="1">
      <alignment horizontal="center" vertical="center" wrapText="1"/>
    </xf>
    <xf numFmtId="0" fontId="26" fillId="0" borderId="0" xfId="41" applyFont="1" applyFill="1" applyAlignment="1">
      <alignment horizontal="center" vertical="center" wrapText="1"/>
    </xf>
    <xf numFmtId="0" fontId="33" fillId="0" borderId="0" xfId="41" applyFont="1" applyFill="1" applyAlignment="1">
      <alignment horizontal="center" vertical="center" wrapText="1"/>
    </xf>
    <xf numFmtId="0" fontId="34" fillId="0" borderId="0" xfId="41" applyFont="1" applyFill="1" applyAlignment="1">
      <alignment horizontal="center" vertical="center" wrapText="1"/>
    </xf>
    <xf numFmtId="0" fontId="34" fillId="0" borderId="0" xfId="41" applyFont="1" applyFill="1" applyAlignment="1">
      <alignment horizontal="center" vertical="center"/>
    </xf>
    <xf numFmtId="0" fontId="35" fillId="0" borderId="0" xfId="41" applyFont="1" applyFill="1" applyAlignment="1">
      <alignment horizontal="center" vertical="center"/>
    </xf>
    <xf numFmtId="0" fontId="26" fillId="0" borderId="0" xfId="41" applyFont="1" applyFill="1" applyAlignment="1">
      <alignment horizontal="center" vertical="center"/>
    </xf>
    <xf numFmtId="0" fontId="26" fillId="0" borderId="0" xfId="41" applyFont="1" applyFill="1">
      <alignment vertical="center"/>
    </xf>
    <xf numFmtId="0" fontId="33" fillId="0" borderId="0" xfId="41" applyFont="1" applyFill="1" applyAlignment="1">
      <alignment horizontal="center" vertical="center"/>
    </xf>
    <xf numFmtId="0" fontId="11" fillId="0" borderId="0" xfId="41" applyFont="1" applyProtection="1">
      <alignment vertical="center"/>
    </xf>
    <xf numFmtId="0" fontId="11" fillId="0" borderId="0" xfId="41" applyFont="1" applyFill="1" applyAlignment="1" applyProtection="1">
      <alignment vertical="center" wrapText="1"/>
    </xf>
    <xf numFmtId="0" fontId="11" fillId="0" borderId="0" xfId="41" applyFont="1">
      <alignment vertical="center"/>
    </xf>
    <xf numFmtId="0" fontId="11" fillId="0" borderId="0" xfId="41" applyFont="1" applyFill="1">
      <alignment vertical="center"/>
    </xf>
    <xf numFmtId="0" fontId="37" fillId="0" borderId="0" xfId="41" applyFont="1" applyAlignment="1" applyProtection="1">
      <alignment horizontal="center" vertical="center"/>
    </xf>
    <xf numFmtId="0" fontId="38" fillId="0" borderId="4" xfId="41" applyNumberFormat="1" applyFont="1" applyFill="1" applyBorder="1" applyAlignment="1" applyProtection="1">
      <alignment horizontal="center" vertical="center" wrapText="1"/>
    </xf>
    <xf numFmtId="49" fontId="38" fillId="0" borderId="4" xfId="41" applyNumberFormat="1" applyFont="1" applyFill="1" applyBorder="1" applyAlignment="1" applyProtection="1">
      <alignment horizontal="center" vertical="center" wrapText="1"/>
    </xf>
    <xf numFmtId="0" fontId="38" fillId="0" borderId="2" xfId="41" applyNumberFormat="1" applyFont="1" applyFill="1" applyBorder="1" applyAlignment="1" applyProtection="1">
      <alignment horizontal="center" vertical="center" wrapText="1"/>
    </xf>
    <xf numFmtId="49" fontId="38" fillId="0" borderId="2" xfId="41" applyNumberFormat="1" applyFont="1" applyFill="1" applyBorder="1" applyAlignment="1" applyProtection="1">
      <alignment horizontal="center" vertical="center" wrapText="1"/>
    </xf>
    <xf numFmtId="49" fontId="20" fillId="0" borderId="2" xfId="41" applyNumberFormat="1" applyFont="1" applyFill="1" applyBorder="1" applyAlignment="1" applyProtection="1">
      <alignment horizontal="left" vertical="center" wrapText="1"/>
    </xf>
    <xf numFmtId="177" fontId="20" fillId="0" borderId="2" xfId="41" applyNumberFormat="1" applyFont="1" applyFill="1" applyBorder="1" applyAlignment="1" applyProtection="1">
      <alignment horizontal="center" vertical="center" wrapText="1"/>
    </xf>
    <xf numFmtId="2" fontId="20" fillId="0" borderId="2" xfId="41" applyNumberFormat="1" applyFont="1" applyFill="1" applyBorder="1" applyAlignment="1" applyProtection="1">
      <alignment horizontal="center" vertical="center" wrapText="1"/>
    </xf>
    <xf numFmtId="0" fontId="20" fillId="0" borderId="2" xfId="41" applyNumberFormat="1" applyFont="1" applyFill="1" applyBorder="1" applyAlignment="1" applyProtection="1">
      <alignment horizontal="center" vertical="center" wrapText="1"/>
    </xf>
    <xf numFmtId="49" fontId="20" fillId="0" borderId="2" xfId="41" applyNumberFormat="1" applyFont="1" applyFill="1" applyBorder="1" applyAlignment="1" applyProtection="1">
      <alignment horizontal="center" vertical="center"/>
    </xf>
    <xf numFmtId="0" fontId="34" fillId="0" borderId="2" xfId="41" applyNumberFormat="1" applyFont="1" applyFill="1" applyBorder="1" applyAlignment="1">
      <alignment horizontal="left" vertical="center" wrapText="1"/>
    </xf>
    <xf numFmtId="177" fontId="20" fillId="0" borderId="9" xfId="41" applyNumberFormat="1" applyFont="1" applyFill="1" applyBorder="1" applyAlignment="1" applyProtection="1">
      <alignment horizontal="center" vertical="center" wrapText="1"/>
    </xf>
    <xf numFmtId="2" fontId="34" fillId="0" borderId="2" xfId="41" applyNumberFormat="1" applyFont="1" applyFill="1" applyBorder="1" applyAlignment="1">
      <alignment horizontal="center" vertical="center"/>
    </xf>
    <xf numFmtId="49" fontId="38" fillId="0" borderId="2" xfId="41" applyNumberFormat="1" applyFont="1" applyFill="1" applyBorder="1" applyAlignment="1" applyProtection="1">
      <alignment horizontal="center" vertical="center"/>
    </xf>
    <xf numFmtId="0" fontId="35" fillId="0" borderId="6" xfId="41" applyNumberFormat="1" applyFont="1" applyFill="1" applyBorder="1" applyAlignment="1">
      <alignment horizontal="center" vertical="center" wrapText="1"/>
    </xf>
    <xf numFmtId="177" fontId="38" fillId="0" borderId="21" xfId="41" applyNumberFormat="1" applyFont="1" applyFill="1" applyBorder="1" applyAlignment="1" applyProtection="1">
      <alignment horizontal="center" vertical="center" wrapText="1"/>
    </xf>
    <xf numFmtId="2" fontId="35" fillId="0" borderId="6" xfId="41" applyNumberFormat="1" applyFont="1" applyFill="1" applyBorder="1" applyAlignment="1">
      <alignment horizontal="center" vertical="center"/>
    </xf>
    <xf numFmtId="0" fontId="34" fillId="0" borderId="2" xfId="41" applyFont="1" applyFill="1" applyBorder="1" applyAlignment="1" applyProtection="1">
      <alignment vertical="center" wrapText="1"/>
    </xf>
    <xf numFmtId="0" fontId="34" fillId="0" borderId="2" xfId="41" applyFont="1" applyFill="1" applyBorder="1" applyAlignment="1" applyProtection="1">
      <alignment horizontal="center" vertical="center"/>
    </xf>
    <xf numFmtId="0" fontId="34" fillId="0" borderId="6" xfId="41" applyNumberFormat="1" applyFont="1" applyFill="1" applyBorder="1" applyAlignment="1">
      <alignment horizontal="left" vertical="center" wrapText="1"/>
    </xf>
    <xf numFmtId="177" fontId="20" fillId="0" borderId="21" xfId="41" applyNumberFormat="1" applyFont="1" applyFill="1" applyBorder="1" applyAlignment="1" applyProtection="1">
      <alignment horizontal="center" vertical="center" wrapText="1"/>
    </xf>
    <xf numFmtId="2" fontId="34" fillId="0" borderId="6" xfId="41" applyNumberFormat="1" applyFont="1" applyFill="1" applyBorder="1" applyAlignment="1">
      <alignment horizontal="center" vertical="center"/>
    </xf>
    <xf numFmtId="0" fontId="35" fillId="0" borderId="2" xfId="41" applyNumberFormat="1" applyFont="1" applyFill="1" applyBorder="1" applyAlignment="1">
      <alignment horizontal="center" vertical="center" wrapText="1"/>
    </xf>
    <xf numFmtId="177" fontId="38" fillId="0" borderId="9" xfId="41" applyNumberFormat="1" applyFont="1" applyFill="1" applyBorder="1" applyAlignment="1" applyProtection="1">
      <alignment horizontal="center" vertical="center" wrapText="1"/>
    </xf>
    <xf numFmtId="2" fontId="35" fillId="0" borderId="2" xfId="41" applyNumberFormat="1" applyFont="1" applyFill="1" applyBorder="1" applyAlignment="1">
      <alignment horizontal="center" vertical="center"/>
    </xf>
    <xf numFmtId="0" fontId="20" fillId="0" borderId="2" xfId="67" applyFont="1" applyFill="1" applyBorder="1" applyAlignment="1">
      <alignment horizontal="left" vertical="center" wrapText="1"/>
    </xf>
    <xf numFmtId="49" fontId="20" fillId="0" borderId="2" xfId="41" applyNumberFormat="1" applyFont="1" applyFill="1" applyBorder="1" applyAlignment="1" applyProtection="1">
      <alignment horizontal="center" vertical="center" wrapText="1"/>
    </xf>
    <xf numFmtId="2" fontId="34" fillId="0" borderId="2" xfId="41" applyNumberFormat="1" applyFont="1" applyFill="1" applyBorder="1" applyAlignment="1">
      <alignment horizontal="center" vertical="center" wrapText="1"/>
    </xf>
    <xf numFmtId="0" fontId="20" fillId="0" borderId="2" xfId="67" applyFont="1" applyFill="1" applyBorder="1" applyAlignment="1">
      <alignment vertical="center" wrapText="1"/>
    </xf>
    <xf numFmtId="0" fontId="20" fillId="0" borderId="2" xfId="67" applyFont="1" applyBorder="1" applyAlignment="1">
      <alignment horizontal="left" vertical="center"/>
    </xf>
    <xf numFmtId="0" fontId="20" fillId="0" borderId="2" xfId="67" applyFont="1" applyBorder="1" applyAlignment="1">
      <alignment horizontal="center" vertical="center"/>
    </xf>
    <xf numFmtId="0" fontId="20" fillId="0" borderId="2" xfId="67" applyFont="1" applyFill="1" applyBorder="1" applyAlignment="1">
      <alignment horizontal="left" vertical="center"/>
    </xf>
    <xf numFmtId="0" fontId="38" fillId="0" borderId="2" xfId="67" applyFont="1" applyFill="1" applyBorder="1" applyAlignment="1">
      <alignment horizontal="center" vertical="center"/>
    </xf>
    <xf numFmtId="0" fontId="38" fillId="0" borderId="2" xfId="67" applyFont="1" applyBorder="1" applyAlignment="1">
      <alignment horizontal="center" vertical="center"/>
    </xf>
    <xf numFmtId="0" fontId="38" fillId="0" borderId="2" xfId="67" applyFont="1" applyFill="1" applyBorder="1" applyAlignment="1">
      <alignment horizontal="center" vertical="center" wrapText="1"/>
    </xf>
    <xf numFmtId="0" fontId="20" fillId="0" borderId="2" xfId="67" applyFont="1" applyBorder="1" applyAlignment="1">
      <alignment horizontal="left" vertical="center" wrapText="1"/>
    </xf>
    <xf numFmtId="0" fontId="11" fillId="0" borderId="0" xfId="41" applyFont="1" applyFill="1" applyProtection="1">
      <alignment vertical="center"/>
    </xf>
    <xf numFmtId="0" fontId="1" fillId="0" borderId="0" xfId="41" applyFont="1" applyAlignment="1">
      <alignment horizontal="center" vertical="center"/>
    </xf>
    <xf numFmtId="0" fontId="9" fillId="0" borderId="2" xfId="41" applyFont="1" applyBorder="1" applyAlignment="1" applyProtection="1">
      <alignment horizontal="center" vertical="center"/>
    </xf>
    <xf numFmtId="0" fontId="3" fillId="0" borderId="2" xfId="41" applyFont="1" applyBorder="1" applyAlignment="1" applyProtection="1">
      <alignment horizontal="center" vertical="center"/>
    </xf>
    <xf numFmtId="0" fontId="1" fillId="0" borderId="0" xfId="67">
      <alignment vertical="center"/>
    </xf>
    <xf numFmtId="0" fontId="1" fillId="0" borderId="0" xfId="67" applyFont="1">
      <alignment vertical="center"/>
    </xf>
    <xf numFmtId="0" fontId="39" fillId="0" borderId="0" xfId="0" applyFont="1"/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0" borderId="0" xfId="67" applyFont="1" applyAlignment="1" applyProtection="1">
      <alignment vertical="center"/>
    </xf>
    <xf numFmtId="0" fontId="40" fillId="0" borderId="0" xfId="67" applyFont="1" applyProtection="1">
      <alignment vertical="center"/>
    </xf>
    <xf numFmtId="0" fontId="34" fillId="0" borderId="0" xfId="67" applyFont="1" applyAlignment="1">
      <alignment horizontal="center" vertical="center"/>
    </xf>
    <xf numFmtId="178" fontId="13" fillId="0" borderId="0" xfId="67" applyNumberFormat="1" applyFont="1" applyAlignment="1" applyProtection="1">
      <alignment horizontal="center" vertical="center"/>
    </xf>
    <xf numFmtId="178" fontId="13" fillId="0" borderId="0" xfId="67" applyNumberFormat="1" applyFont="1" applyAlignment="1" applyProtection="1">
      <alignment vertical="center"/>
    </xf>
    <xf numFmtId="0" fontId="41" fillId="2" borderId="2" xfId="0" applyFont="1" applyFill="1" applyBorder="1" applyAlignment="1">
      <alignment horizontal="center" vertical="center" wrapText="1"/>
    </xf>
    <xf numFmtId="177" fontId="41" fillId="2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77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39" fillId="0" borderId="2" xfId="0" applyFont="1" applyBorder="1" applyAlignment="1">
      <alignment horizontal="center" vertical="center"/>
    </xf>
    <xf numFmtId="177" fontId="39" fillId="0" borderId="2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/>
    </xf>
    <xf numFmtId="0" fontId="23" fillId="0" borderId="0" xfId="48" applyFont="1"/>
    <xf numFmtId="0" fontId="23" fillId="0" borderId="0" xfId="48" applyFont="1" applyAlignment="1">
      <alignment horizontal="center" vertical="center"/>
    </xf>
    <xf numFmtId="178" fontId="23" fillId="0" borderId="0" xfId="48" applyNumberFormat="1" applyFont="1" applyAlignment="1">
      <alignment horizontal="center" vertical="center"/>
    </xf>
    <xf numFmtId="0" fontId="40" fillId="0" borderId="0" xfId="67" applyFont="1" applyAlignment="1" applyProtection="1">
      <alignment vertical="center"/>
    </xf>
    <xf numFmtId="0" fontId="43" fillId="0" borderId="2" xfId="0" applyFont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44" fillId="0" borderId="2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78" fontId="20" fillId="0" borderId="22" xfId="25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178" fontId="34" fillId="0" borderId="2" xfId="48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1" fillId="0" borderId="0" xfId="67" applyBorder="1">
      <alignment vertical="center"/>
    </xf>
    <xf numFmtId="178" fontId="40" fillId="0" borderId="1" xfId="67" applyNumberFormat="1" applyFont="1" applyBorder="1" applyAlignment="1" applyProtection="1">
      <alignment vertical="center"/>
    </xf>
    <xf numFmtId="178" fontId="40" fillId="0" borderId="15" xfId="67" applyNumberFormat="1" applyFont="1" applyBorder="1" applyAlignment="1" applyProtection="1">
      <alignment vertical="center"/>
    </xf>
    <xf numFmtId="178" fontId="40" fillId="0" borderId="0" xfId="67" applyNumberFormat="1" applyFont="1" applyBorder="1" applyAlignment="1" applyProtection="1">
      <alignment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178" fontId="47" fillId="0" borderId="2" xfId="67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12" fillId="0" borderId="5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46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0" fontId="46" fillId="0" borderId="3" xfId="0" applyNumberFormat="1" applyFont="1" applyFill="1" applyBorder="1" applyAlignment="1">
      <alignment horizontal="center" vertical="center"/>
    </xf>
    <xf numFmtId="2" fontId="46" fillId="0" borderId="3" xfId="0" applyNumberFormat="1" applyFont="1" applyFill="1" applyBorder="1" applyAlignment="1">
      <alignment horizontal="center" vertical="center"/>
    </xf>
    <xf numFmtId="177" fontId="0" fillId="0" borderId="0" xfId="0" applyNumberFormat="1"/>
    <xf numFmtId="177" fontId="1" fillId="0" borderId="0" xfId="67" applyNumberFormat="1" applyFill="1">
      <alignment vertical="center"/>
    </xf>
    <xf numFmtId="177" fontId="1" fillId="0" borderId="0" xfId="67" applyNumberFormat="1" applyFont="1" applyFill="1">
      <alignment vertical="center"/>
    </xf>
    <xf numFmtId="177" fontId="46" fillId="0" borderId="3" xfId="0" applyNumberFormat="1" applyFont="1" applyFill="1" applyBorder="1" applyAlignment="1">
      <alignment horizontal="center" vertical="center"/>
    </xf>
    <xf numFmtId="0" fontId="48" fillId="0" borderId="3" xfId="0" applyNumberFormat="1" applyFont="1" applyFill="1" applyBorder="1" applyAlignment="1">
      <alignment horizontal="center" vertical="center" wrapText="1"/>
    </xf>
    <xf numFmtId="0" fontId="48" fillId="0" borderId="3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177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177" fontId="2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177" fontId="34" fillId="0" borderId="2" xfId="0" applyNumberFormat="1" applyFont="1" applyBorder="1" applyAlignment="1">
      <alignment horizontal="center" vertical="center"/>
    </xf>
    <xf numFmtId="177" fontId="34" fillId="0" borderId="2" xfId="0" applyNumberFormat="1" applyFont="1" applyBorder="1" applyAlignment="1">
      <alignment horizontal="center" vertical="center"/>
    </xf>
    <xf numFmtId="177" fontId="45" fillId="0" borderId="2" xfId="0" applyNumberFormat="1" applyFont="1" applyBorder="1" applyAlignment="1">
      <alignment horizontal="center" vertical="center" wrapText="1"/>
    </xf>
    <xf numFmtId="177" fontId="45" fillId="0" borderId="2" xfId="0" applyNumberFormat="1" applyFont="1" applyBorder="1" applyAlignment="1">
      <alignment horizontal="center" vertical="center" wrapText="1"/>
    </xf>
    <xf numFmtId="2" fontId="46" fillId="0" borderId="4" xfId="0" applyNumberFormat="1" applyFont="1" applyFill="1" applyBorder="1" applyAlignment="1">
      <alignment horizontal="center" vertical="center"/>
    </xf>
    <xf numFmtId="0" fontId="46" fillId="0" borderId="4" xfId="0" applyNumberFormat="1" applyFont="1" applyFill="1" applyBorder="1" applyAlignment="1">
      <alignment horizontal="center" vertical="center"/>
    </xf>
    <xf numFmtId="0" fontId="46" fillId="0" borderId="23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vertical="center"/>
    </xf>
    <xf numFmtId="176" fontId="0" fillId="0" borderId="0" xfId="0" applyNumberFormat="1"/>
    <xf numFmtId="0" fontId="11" fillId="0" borderId="0" xfId="67" applyFont="1" applyBorder="1">
      <alignment vertical="center"/>
    </xf>
    <xf numFmtId="176" fontId="46" fillId="0" borderId="23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48" fillId="0" borderId="2" xfId="0" applyNumberFormat="1" applyFont="1" applyFill="1" applyBorder="1" applyAlignment="1">
      <alignment horizontal="center" vertical="center" wrapText="1"/>
    </xf>
    <xf numFmtId="0" fontId="48" fillId="0" borderId="2" xfId="0" applyNumberFormat="1" applyFont="1" applyFill="1" applyBorder="1" applyAlignment="1">
      <alignment horizontal="left" vertical="center" wrapText="1"/>
    </xf>
    <xf numFmtId="176" fontId="46" fillId="0" borderId="2" xfId="0" applyNumberFormat="1" applyFont="1" applyFill="1" applyBorder="1" applyAlignment="1">
      <alignment horizontal="center" vertical="center"/>
    </xf>
    <xf numFmtId="0" fontId="46" fillId="0" borderId="2" xfId="0" applyNumberFormat="1" applyFont="1" applyFill="1" applyBorder="1" applyAlignment="1">
      <alignment horizontal="center" vertical="center" wrapText="1"/>
    </xf>
    <xf numFmtId="0" fontId="46" fillId="0" borderId="2" xfId="0" applyNumberFormat="1" applyFont="1" applyFill="1" applyBorder="1" applyAlignment="1">
      <alignment horizontal="left" vertical="center" wrapText="1"/>
    </xf>
    <xf numFmtId="176" fontId="46" fillId="0" borderId="7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/>
    </xf>
    <xf numFmtId="0" fontId="49" fillId="2" borderId="2" xfId="0" applyFont="1" applyFill="1" applyBorder="1" applyAlignment="1">
      <alignment horizontal="left"/>
    </xf>
    <xf numFmtId="2" fontId="46" fillId="0" borderId="2" xfId="0" applyNumberFormat="1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left"/>
    </xf>
    <xf numFmtId="0" fontId="50" fillId="2" borderId="2" xfId="0" applyFont="1" applyFill="1" applyBorder="1" applyAlignment="1">
      <alignment horizontal="left" wrapText="1"/>
    </xf>
    <xf numFmtId="0" fontId="49" fillId="2" borderId="2" xfId="0" applyFont="1" applyFill="1" applyBorder="1" applyAlignment="1">
      <alignment horizontal="left" wrapText="1"/>
    </xf>
    <xf numFmtId="0" fontId="51" fillId="2" borderId="2" xfId="0" applyFont="1" applyFill="1" applyBorder="1" applyAlignment="1"/>
    <xf numFmtId="0" fontId="51" fillId="2" borderId="2" xfId="0" applyFont="1" applyFill="1" applyBorder="1" applyAlignment="1">
      <alignment wrapText="1"/>
    </xf>
    <xf numFmtId="0" fontId="49" fillId="2" borderId="2" xfId="0" applyFont="1" applyFill="1" applyBorder="1" applyAlignment="1">
      <alignment horizontal="center"/>
    </xf>
    <xf numFmtId="0" fontId="49" fillId="2" borderId="2" xfId="0" applyFont="1" applyFill="1" applyBorder="1" applyAlignment="1">
      <alignment horizontal="center" wrapText="1"/>
    </xf>
    <xf numFmtId="2" fontId="46" fillId="0" borderId="5" xfId="0" applyNumberFormat="1" applyFont="1" applyFill="1" applyBorder="1" applyAlignment="1">
      <alignment horizontal="center" vertical="center"/>
    </xf>
    <xf numFmtId="176" fontId="46" fillId="0" borderId="8" xfId="0" applyNumberFormat="1" applyFont="1" applyFill="1" applyBorder="1" applyAlignment="1">
      <alignment horizontal="center" vertical="center"/>
    </xf>
    <xf numFmtId="176" fontId="0" fillId="0" borderId="2" xfId="0" applyNumberFormat="1" applyBorder="1"/>
    <xf numFmtId="0" fontId="52" fillId="0" borderId="0" xfId="67" applyFont="1">
      <alignment vertical="center"/>
    </xf>
    <xf numFmtId="178" fontId="40" fillId="0" borderId="0" xfId="67" applyNumberFormat="1" applyFont="1" applyProtection="1">
      <alignment vertical="center"/>
    </xf>
    <xf numFmtId="0" fontId="53" fillId="0" borderId="0" xfId="67" applyFont="1" applyBorder="1" applyAlignment="1" applyProtection="1">
      <alignment horizontal="center" vertical="center"/>
    </xf>
    <xf numFmtId="178" fontId="53" fillId="0" borderId="0" xfId="67" applyNumberFormat="1" applyFont="1" applyBorder="1" applyAlignment="1" applyProtection="1">
      <alignment horizontal="center" vertical="center"/>
    </xf>
    <xf numFmtId="0" fontId="53" fillId="0" borderId="2" xfId="67" applyFont="1" applyBorder="1" applyAlignment="1" applyProtection="1">
      <alignment horizontal="center" vertical="center" wrapText="1"/>
    </xf>
    <xf numFmtId="178" fontId="53" fillId="0" borderId="2" xfId="67" applyNumberFormat="1" applyFont="1" applyBorder="1" applyAlignment="1" applyProtection="1">
      <alignment horizontal="center" vertical="center" wrapText="1"/>
    </xf>
    <xf numFmtId="0" fontId="53" fillId="0" borderId="2" xfId="67" applyFont="1" applyBorder="1" applyAlignment="1" applyProtection="1">
      <alignment horizontal="center" vertical="center"/>
    </xf>
    <xf numFmtId="0" fontId="53" fillId="0" borderId="2" xfId="67" applyFont="1" applyBorder="1" applyProtection="1">
      <alignment vertical="center"/>
    </xf>
    <xf numFmtId="178" fontId="53" fillId="0" borderId="2" xfId="67" applyNumberFormat="1" applyFont="1" applyBorder="1" applyAlignment="1" applyProtection="1">
      <alignment vertical="center" shrinkToFit="1"/>
    </xf>
    <xf numFmtId="178" fontId="53" fillId="0" borderId="2" xfId="67" applyNumberFormat="1" applyFont="1" applyBorder="1" applyAlignment="1" applyProtection="1">
      <alignment horizontal="right" vertical="center" shrinkToFit="1"/>
    </xf>
    <xf numFmtId="0" fontId="10" fillId="0" borderId="2" xfId="67" applyFont="1" applyBorder="1" applyAlignment="1" applyProtection="1">
      <alignment horizontal="center" vertical="center"/>
    </xf>
    <xf numFmtId="0" fontId="10" fillId="0" borderId="2" xfId="67" applyFont="1" applyBorder="1" applyAlignment="1" applyProtection="1">
      <alignment horizontal="left" vertical="center" wrapText="1"/>
    </xf>
    <xf numFmtId="178" fontId="10" fillId="0" borderId="2" xfId="67" applyNumberFormat="1" applyFont="1" applyBorder="1" applyAlignment="1" applyProtection="1">
      <alignment vertical="center" shrinkToFit="1"/>
    </xf>
    <xf numFmtId="177" fontId="10" fillId="0" borderId="2" xfId="67" applyNumberFormat="1" applyFont="1" applyBorder="1" applyAlignment="1" applyProtection="1">
      <alignment horizontal="center" vertical="center" shrinkToFit="1"/>
    </xf>
    <xf numFmtId="178" fontId="10" fillId="0" borderId="2" xfId="67" applyNumberFormat="1" applyFont="1" applyBorder="1" applyAlignment="1" applyProtection="1">
      <alignment horizontal="right" vertical="center" shrinkToFit="1"/>
    </xf>
    <xf numFmtId="178" fontId="11" fillId="0" borderId="0" xfId="67" applyNumberFormat="1" applyFont="1">
      <alignment vertical="center"/>
    </xf>
    <xf numFmtId="0" fontId="10" fillId="0" borderId="2" xfId="67" applyFont="1" applyBorder="1" applyAlignment="1" applyProtection="1">
      <alignment horizontal="left" vertical="center"/>
    </xf>
    <xf numFmtId="0" fontId="10" fillId="0" borderId="2" xfId="67" applyFont="1" applyBorder="1" applyProtection="1">
      <alignment vertical="center"/>
    </xf>
    <xf numFmtId="2" fontId="54" fillId="0" borderId="24" xfId="67" applyNumberFormat="1" applyFont="1" applyBorder="1" applyAlignment="1" applyProtection="1">
      <alignment horizontal="center" vertical="center"/>
    </xf>
    <xf numFmtId="178" fontId="53" fillId="0" borderId="22" xfId="67" applyNumberFormat="1" applyFont="1" applyBorder="1" applyAlignment="1" applyProtection="1">
      <alignment vertical="center"/>
    </xf>
    <xf numFmtId="0" fontId="53" fillId="0" borderId="0" xfId="67" applyFont="1" applyAlignment="1" applyProtection="1">
      <alignment horizontal="right" vertical="center"/>
    </xf>
    <xf numFmtId="178" fontId="53" fillId="0" borderId="0" xfId="67" applyNumberFormat="1" applyFont="1" applyAlignment="1" applyProtection="1">
      <alignment horizontal="right" vertical="center"/>
    </xf>
    <xf numFmtId="180" fontId="54" fillId="0" borderId="0" xfId="67" applyNumberFormat="1" applyFont="1" applyAlignment="1" applyProtection="1">
      <alignment horizontal="center" vertical="center"/>
    </xf>
    <xf numFmtId="0" fontId="53" fillId="0" borderId="0" xfId="67" applyFont="1" applyProtection="1">
      <alignment vertical="center"/>
    </xf>
    <xf numFmtId="178" fontId="10" fillId="0" borderId="0" xfId="67" applyNumberFormat="1" applyFont="1" applyProtection="1">
      <alignment vertical="center"/>
    </xf>
    <xf numFmtId="10" fontId="52" fillId="0" borderId="0" xfId="67" applyNumberFormat="1" applyFont="1">
      <alignment vertical="center"/>
    </xf>
    <xf numFmtId="0" fontId="1" fillId="3" borderId="0" xfId="67" applyFont="1" applyFill="1">
      <alignment vertical="center"/>
    </xf>
    <xf numFmtId="0" fontId="55" fillId="0" borderId="0" xfId="67" applyFont="1">
      <alignment vertical="center"/>
    </xf>
    <xf numFmtId="0" fontId="3" fillId="0" borderId="2" xfId="67" applyFont="1" applyBorder="1" applyAlignment="1">
      <alignment horizontal="center" vertical="center" wrapText="1"/>
    </xf>
    <xf numFmtId="177" fontId="10" fillId="0" borderId="2" xfId="67" applyNumberFormat="1" applyFont="1" applyFill="1" applyBorder="1" applyAlignment="1" applyProtection="1">
      <alignment horizontal="center" vertical="center"/>
    </xf>
    <xf numFmtId="0" fontId="10" fillId="0" borderId="2" xfId="67" applyFont="1" applyBorder="1" applyAlignment="1" applyProtection="1">
      <alignment horizontal="center" vertical="center" wrapText="1"/>
    </xf>
    <xf numFmtId="177" fontId="10" fillId="0" borderId="2" xfId="67" applyNumberFormat="1" applyFont="1" applyBorder="1" applyAlignment="1" applyProtection="1">
      <alignment horizontal="center" vertical="center"/>
    </xf>
    <xf numFmtId="177" fontId="53" fillId="3" borderId="2" xfId="67" applyNumberFormat="1" applyFont="1" applyFill="1" applyBorder="1" applyAlignment="1" applyProtection="1">
      <alignment horizontal="center" vertical="center"/>
    </xf>
    <xf numFmtId="0" fontId="53" fillId="3" borderId="2" xfId="67" applyFont="1" applyFill="1" applyBorder="1" applyAlignment="1" applyProtection="1">
      <alignment horizontal="center" vertical="center"/>
    </xf>
    <xf numFmtId="0" fontId="53" fillId="0" borderId="0" xfId="67" applyFont="1" applyBorder="1" applyAlignment="1" applyProtection="1">
      <alignment horizontal="right" vertical="center"/>
    </xf>
    <xf numFmtId="177" fontId="53" fillId="0" borderId="0" xfId="67" applyNumberFormat="1" applyFont="1" applyBorder="1" applyAlignment="1" applyProtection="1">
      <alignment horizontal="center" vertical="center"/>
    </xf>
    <xf numFmtId="2" fontId="53" fillId="0" borderId="0" xfId="67" applyNumberFormat="1" applyFont="1" applyBorder="1" applyAlignment="1" applyProtection="1">
      <alignment horizontal="left" vertical="center"/>
    </xf>
    <xf numFmtId="0" fontId="56" fillId="0" borderId="0" xfId="67" applyFont="1" applyBorder="1" applyAlignment="1" applyProtection="1">
      <alignment horizontal="center" vertical="center"/>
    </xf>
    <xf numFmtId="177" fontId="56" fillId="0" borderId="0" xfId="67" applyNumberFormat="1" applyFont="1" applyBorder="1" applyAlignment="1" applyProtection="1">
      <alignment horizontal="center" vertical="center"/>
    </xf>
    <xf numFmtId="0" fontId="10" fillId="0" borderId="0" xfId="67" applyFont="1" applyAlignment="1" applyProtection="1">
      <alignment horizontal="right" vertical="center"/>
    </xf>
    <xf numFmtId="49" fontId="10" fillId="0" borderId="0" xfId="67" applyNumberFormat="1" applyFont="1" applyAlignment="1" applyProtection="1">
      <alignment horizontal="right" vertical="center"/>
    </xf>
    <xf numFmtId="0" fontId="36" fillId="0" borderId="0" xfId="67" applyFont="1" applyAlignment="1" applyProtection="1">
      <alignment horizontal="center" vertical="center"/>
    </xf>
    <xf numFmtId="0" fontId="53" fillId="3" borderId="2" xfId="67" applyFont="1" applyFill="1" applyBorder="1" applyAlignment="1" applyProtection="1">
      <alignment horizontal="right" vertical="center"/>
    </xf>
    <xf numFmtId="0" fontId="10" fillId="0" borderId="0" xfId="67" applyFont="1" applyBorder="1" applyAlignment="1" applyProtection="1">
      <alignment horizontal="right" vertical="center"/>
    </xf>
    <xf numFmtId="0" fontId="53" fillId="0" borderId="2" xfId="67" applyFont="1" applyBorder="1" applyAlignment="1" applyProtection="1">
      <alignment horizontal="right" vertical="center"/>
    </xf>
    <xf numFmtId="0" fontId="53" fillId="0" borderId="18" xfId="67" applyFont="1" applyBorder="1" applyAlignment="1" applyProtection="1">
      <alignment horizontal="right" vertical="center"/>
    </xf>
    <xf numFmtId="0" fontId="10" fillId="0" borderId="0" xfId="67" applyFont="1" applyAlignment="1" applyProtection="1">
      <alignment horizontal="left" vertical="center"/>
    </xf>
    <xf numFmtId="0" fontId="10" fillId="0" borderId="1" xfId="67" applyFont="1" applyBorder="1" applyAlignment="1" applyProtection="1">
      <alignment horizontal="left" vertical="center"/>
    </xf>
    <xf numFmtId="0" fontId="10" fillId="0" borderId="1" xfId="67" applyFont="1" applyBorder="1" applyAlignment="1" applyProtection="1">
      <alignment horizontal="right" vertical="center"/>
    </xf>
    <xf numFmtId="0" fontId="40" fillId="0" borderId="0" xfId="67" applyFont="1" applyAlignment="1" applyProtection="1">
      <alignment horizontal="left" vertical="center"/>
    </xf>
    <xf numFmtId="178" fontId="13" fillId="0" borderId="1" xfId="67" applyNumberFormat="1" applyFont="1" applyBorder="1" applyAlignment="1" applyProtection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6" fillId="0" borderId="3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177" fontId="46" fillId="0" borderId="3" xfId="0" applyNumberFormat="1" applyFont="1" applyFill="1" applyBorder="1" applyAlignment="1">
      <alignment horizontal="center" vertical="center"/>
    </xf>
    <xf numFmtId="177" fontId="36" fillId="0" borderId="0" xfId="67" applyNumberFormat="1" applyFont="1" applyAlignment="1" applyProtection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178" fontId="40" fillId="0" borderId="1" xfId="67" applyNumberFormat="1" applyFont="1" applyBorder="1" applyAlignment="1" applyProtection="1">
      <alignment horizontal="center" vertical="center"/>
    </xf>
    <xf numFmtId="0" fontId="41" fillId="2" borderId="2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/>
    </xf>
    <xf numFmtId="178" fontId="40" fillId="0" borderId="1" xfId="67" applyNumberFormat="1" applyFont="1" applyBorder="1" applyAlignment="1" applyProtection="1">
      <alignment horizontal="right" vertical="center"/>
    </xf>
    <xf numFmtId="0" fontId="2" fillId="0" borderId="0" xfId="41" applyFont="1" applyAlignment="1" applyProtection="1">
      <alignment horizontal="center" vertical="center"/>
    </xf>
    <xf numFmtId="0" fontId="3" fillId="0" borderId="0" xfId="41" applyFont="1" applyAlignment="1" applyProtection="1">
      <alignment horizontal="left" vertical="center"/>
    </xf>
    <xf numFmtId="0" fontId="5" fillId="0" borderId="1" xfId="41" applyFont="1" applyBorder="1" applyAlignment="1" applyProtection="1">
      <alignment horizontal="left" vertical="center"/>
    </xf>
    <xf numFmtId="0" fontId="3" fillId="0" borderId="1" xfId="41" applyFont="1" applyBorder="1" applyAlignment="1" applyProtection="1">
      <alignment horizontal="left" vertical="center"/>
    </xf>
    <xf numFmtId="0" fontId="36" fillId="0" borderId="0" xfId="41" applyFont="1" applyAlignment="1" applyProtection="1">
      <alignment horizontal="center" vertical="center"/>
    </xf>
    <xf numFmtId="0" fontId="5" fillId="0" borderId="19" xfId="41" applyFont="1" applyBorder="1" applyAlignment="1" applyProtection="1">
      <alignment horizontal="left" vertical="center"/>
    </xf>
    <xf numFmtId="0" fontId="3" fillId="0" borderId="19" xfId="41" applyFont="1" applyBorder="1" applyAlignment="1" applyProtection="1">
      <alignment horizontal="left" vertical="center"/>
    </xf>
    <xf numFmtId="0" fontId="7" fillId="0" borderId="0" xfId="41" applyFont="1" applyAlignment="1" applyProtection="1">
      <alignment horizontal="center" vertical="center"/>
    </xf>
    <xf numFmtId="177" fontId="9" fillId="0" borderId="3" xfId="41" applyNumberFormat="1" applyFont="1" applyFill="1" applyBorder="1" applyAlignment="1" applyProtection="1">
      <alignment horizontal="center" vertical="center"/>
    </xf>
    <xf numFmtId="0" fontId="9" fillId="0" borderId="3" xfId="41" applyNumberFormat="1" applyFont="1" applyFill="1" applyBorder="1" applyAlignment="1" applyProtection="1">
      <alignment horizontal="center" vertical="center"/>
    </xf>
    <xf numFmtId="49" fontId="9" fillId="0" borderId="3" xfId="41" applyNumberFormat="1" applyFont="1" applyFill="1" applyBorder="1" applyAlignment="1" applyProtection="1">
      <alignment horizontal="center" vertical="center"/>
    </xf>
    <xf numFmtId="0" fontId="9" fillId="0" borderId="4" xfId="41" applyNumberFormat="1" applyFont="1" applyFill="1" applyBorder="1" applyAlignment="1" applyProtection="1">
      <alignment horizontal="center" vertical="center"/>
    </xf>
    <xf numFmtId="0" fontId="15" fillId="0" borderId="13" xfId="41" applyFont="1" applyBorder="1" applyAlignment="1" applyProtection="1">
      <alignment horizontal="left" vertical="center" wrapText="1"/>
    </xf>
    <xf numFmtId="0" fontId="15" fillId="0" borderId="0" xfId="41" applyFont="1" applyBorder="1" applyAlignment="1" applyProtection="1">
      <alignment horizontal="left" vertical="center" wrapText="1"/>
    </xf>
    <xf numFmtId="0" fontId="15" fillId="0" borderId="14" xfId="41" applyFont="1" applyBorder="1" applyAlignment="1" applyProtection="1">
      <alignment horizontal="left" vertical="center" wrapText="1"/>
    </xf>
    <xf numFmtId="0" fontId="15" fillId="0" borderId="15" xfId="41" applyFont="1" applyBorder="1" applyAlignment="1" applyProtection="1">
      <alignment horizontal="left" vertical="center" wrapText="1"/>
    </xf>
    <xf numFmtId="0" fontId="15" fillId="0" borderId="1" xfId="41" applyFont="1" applyBorder="1" applyAlignment="1" applyProtection="1">
      <alignment horizontal="left" vertical="center" wrapText="1"/>
    </xf>
    <xf numFmtId="0" fontId="15" fillId="0" borderId="16" xfId="41" applyFont="1" applyBorder="1" applyAlignment="1" applyProtection="1">
      <alignment horizontal="left" vertical="center" wrapText="1"/>
    </xf>
    <xf numFmtId="0" fontId="15" fillId="0" borderId="10" xfId="41" applyFont="1" applyBorder="1" applyProtection="1">
      <alignment vertical="center"/>
    </xf>
    <xf numFmtId="0" fontId="15" fillId="0" borderId="11" xfId="41" applyFont="1" applyBorder="1" applyProtection="1">
      <alignment vertical="center"/>
    </xf>
    <xf numFmtId="0" fontId="15" fillId="0" borderId="12" xfId="41" applyFont="1" applyBorder="1" applyProtection="1">
      <alignment vertical="center"/>
    </xf>
    <xf numFmtId="0" fontId="7" fillId="0" borderId="0" xfId="41" applyFont="1" applyAlignment="1" applyProtection="1">
      <alignment horizontal="center" vertical="center" wrapText="1"/>
    </xf>
    <xf numFmtId="0" fontId="27" fillId="0" borderId="0" xfId="41" applyFont="1" applyAlignment="1" applyProtection="1">
      <alignment horizontal="left" vertical="center"/>
    </xf>
    <xf numFmtId="0" fontId="30" fillId="0" borderId="1" xfId="41" applyFont="1" applyBorder="1" applyAlignment="1" applyProtection="1">
      <alignment horizontal="left" vertical="center"/>
    </xf>
    <xf numFmtId="0" fontId="27" fillId="0" borderId="1" xfId="41" applyFont="1" applyBorder="1" applyAlignment="1" applyProtection="1">
      <alignment horizontal="left" vertical="center"/>
    </xf>
    <xf numFmtId="0" fontId="29" fillId="0" borderId="5" xfId="41" applyFont="1" applyBorder="1" applyAlignment="1" applyProtection="1">
      <alignment horizontal="center" vertical="center"/>
    </xf>
    <xf numFmtId="0" fontId="29" fillId="0" borderId="10" xfId="41" applyFont="1" applyBorder="1" applyAlignment="1" applyProtection="1">
      <alignment horizontal="center" vertical="center" wrapText="1"/>
    </xf>
    <xf numFmtId="0" fontId="29" fillId="0" borderId="12" xfId="41" applyFont="1" applyBorder="1" applyAlignment="1" applyProtection="1">
      <alignment horizontal="center" vertical="center" wrapText="1"/>
    </xf>
    <xf numFmtId="0" fontId="29" fillId="0" borderId="10" xfId="41" applyFont="1" applyBorder="1" applyAlignment="1" applyProtection="1">
      <alignment horizontal="center" vertical="center"/>
    </xf>
    <xf numFmtId="0" fontId="29" fillId="0" borderId="12" xfId="41" applyFont="1" applyBorder="1" applyAlignment="1" applyProtection="1">
      <alignment horizontal="center" vertical="center"/>
    </xf>
    <xf numFmtId="0" fontId="29" fillId="0" borderId="5" xfId="41" applyFont="1" applyBorder="1" applyAlignment="1" applyProtection="1">
      <alignment horizontal="center" vertical="center" wrapText="1"/>
    </xf>
    <xf numFmtId="0" fontId="29" fillId="0" borderId="17" xfId="41" applyFont="1" applyBorder="1" applyAlignment="1" applyProtection="1">
      <alignment horizontal="center" vertical="center" wrapText="1"/>
    </xf>
    <xf numFmtId="0" fontId="29" fillId="0" borderId="6" xfId="41" applyFont="1" applyBorder="1" applyAlignment="1" applyProtection="1">
      <alignment horizontal="center" vertical="center" wrapText="1"/>
    </xf>
    <xf numFmtId="0" fontId="29" fillId="0" borderId="2" xfId="41" applyFont="1" applyBorder="1" applyAlignment="1" applyProtection="1">
      <alignment horizontal="center" vertical="center" wrapText="1"/>
    </xf>
    <xf numFmtId="0" fontId="29" fillId="0" borderId="2" xfId="41" applyFont="1" applyBorder="1" applyAlignment="1" applyProtection="1">
      <alignment horizontal="center" vertical="center"/>
    </xf>
    <xf numFmtId="0" fontId="29" fillId="0" borderId="18" xfId="41" applyFont="1" applyBorder="1" applyAlignment="1" applyProtection="1">
      <alignment horizontal="center" vertical="center"/>
    </xf>
    <xf numFmtId="0" fontId="5" fillId="0" borderId="0" xfId="41" applyFont="1" applyAlignment="1" applyProtection="1">
      <alignment horizontal="left" vertical="center"/>
    </xf>
    <xf numFmtId="0" fontId="15" fillId="0" borderId="15" xfId="41" applyFont="1" applyFill="1" applyBorder="1" applyAlignment="1" applyProtection="1">
      <alignment horizontal="left" vertical="center" wrapText="1"/>
    </xf>
    <xf numFmtId="0" fontId="15" fillId="0" borderId="1" xfId="41" applyFont="1" applyFill="1" applyBorder="1" applyAlignment="1" applyProtection="1">
      <alignment horizontal="left" vertical="center" wrapText="1"/>
    </xf>
    <xf numFmtId="0" fontId="15" fillId="0" borderId="16" xfId="41" applyFont="1" applyFill="1" applyBorder="1" applyAlignment="1" applyProtection="1">
      <alignment horizontal="left" vertical="center" wrapText="1"/>
    </xf>
    <xf numFmtId="0" fontId="15" fillId="0" borderId="13" xfId="41" applyFont="1" applyFill="1" applyBorder="1" applyAlignment="1" applyProtection="1">
      <alignment horizontal="left" vertical="center" wrapText="1"/>
    </xf>
    <xf numFmtId="0" fontId="15" fillId="0" borderId="0" xfId="41" applyFont="1" applyFill="1" applyBorder="1" applyAlignment="1" applyProtection="1">
      <alignment horizontal="left" vertical="center" wrapText="1"/>
    </xf>
    <xf numFmtId="0" fontId="15" fillId="0" borderId="14" xfId="41" applyFont="1" applyFill="1" applyBorder="1" applyAlignment="1" applyProtection="1">
      <alignment horizontal="left" vertical="center" wrapText="1"/>
    </xf>
    <xf numFmtId="0" fontId="1" fillId="0" borderId="1" xfId="41" applyFont="1" applyBorder="1" applyAlignment="1">
      <alignment horizontal="right" vertical="center"/>
    </xf>
    <xf numFmtId="0" fontId="6" fillId="0" borderId="2" xfId="41" applyFont="1" applyBorder="1" applyAlignment="1">
      <alignment horizontal="center" vertical="center" wrapText="1"/>
    </xf>
    <xf numFmtId="0" fontId="6" fillId="0" borderId="5" xfId="41" applyFont="1" applyBorder="1" applyAlignment="1">
      <alignment horizontal="center" vertical="center" wrapText="1"/>
    </xf>
    <xf numFmtId="0" fontId="6" fillId="0" borderId="6" xfId="41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13" fillId="0" borderId="2" xfId="0" applyFont="1" applyBorder="1" applyAlignment="1">
      <alignment horizontal="justify" vertical="center" wrapText="1"/>
    </xf>
  </cellXfs>
  <cellStyles count="94">
    <cellStyle name="_ET_STYLE_NoName_00_" xfId="4"/>
    <cellStyle name="_ET_STYLE_NoName_00_ 2" xfId="6"/>
    <cellStyle name="0,0_x000d_&#10;NA_x000d_&#10;" xfId="16"/>
    <cellStyle name="20% - 强调文字颜色 1 2" xfId="1"/>
    <cellStyle name="20% - 强调文字颜色 2 2" xfId="17"/>
    <cellStyle name="20% - 强调文字颜色 3 2" xfId="18"/>
    <cellStyle name="20% - 强调文字颜色 4 2" xfId="20"/>
    <cellStyle name="20% - 强调文字颜色 5 2" xfId="21"/>
    <cellStyle name="20% - 强调文字颜色 6 2" xfId="22"/>
    <cellStyle name="40% - 强调文字颜色 1 2" xfId="9"/>
    <cellStyle name="40% - 强调文字颜色 2 2" xfId="10"/>
    <cellStyle name="40% - 强调文字颜色 3 2" xfId="23"/>
    <cellStyle name="40% - 强调文字颜色 4 2" xfId="8"/>
    <cellStyle name="40% - 强调文字颜色 5 2" xfId="12"/>
    <cellStyle name="40% - 强调文字颜色 6 2" xfId="15"/>
    <cellStyle name="60% - 强调文字颜色 1 2" xfId="24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百分比 2" xfId="31"/>
    <cellStyle name="标题 1 2" xfId="32"/>
    <cellStyle name="标题 2 2" xfId="33"/>
    <cellStyle name="标题 3 2" xfId="34"/>
    <cellStyle name="标题 4 2" xfId="35"/>
    <cellStyle name="标题 5" xfId="36"/>
    <cellStyle name="差 2" xfId="37"/>
    <cellStyle name="差_纳革水库移民占估算(修改版）" xfId="38"/>
    <cellStyle name="常规" xfId="0" builtinId="0"/>
    <cellStyle name="常规 10" xfId="39"/>
    <cellStyle name="常规 11" xfId="40"/>
    <cellStyle name="常规 11 2" xfId="41"/>
    <cellStyle name="常规 12" xfId="42"/>
    <cellStyle name="常规 13" xfId="43"/>
    <cellStyle name="常规 13 2" xfId="44"/>
    <cellStyle name="常规 14" xfId="45"/>
    <cellStyle name="常规 15" xfId="47"/>
    <cellStyle name="常规 15 2" xfId="48"/>
    <cellStyle name="常规 15 3" xfId="49"/>
    <cellStyle name="常规 16" xfId="51"/>
    <cellStyle name="常规 17" xfId="53"/>
    <cellStyle name="常规 17 2" xfId="54"/>
    <cellStyle name="常规 18" xfId="56"/>
    <cellStyle name="常规 19" xfId="58"/>
    <cellStyle name="常规 2" xfId="59"/>
    <cellStyle name="常规 2 2" xfId="60"/>
    <cellStyle name="常规 2 2 2" xfId="61"/>
    <cellStyle name="常规 2 3" xfId="62"/>
    <cellStyle name="常规 2 4" xfId="63"/>
    <cellStyle name="常规 2 5" xfId="65"/>
    <cellStyle name="常规 2 8" xfId="67"/>
    <cellStyle name="常规 2_茅坡工程量-上" xfId="68"/>
    <cellStyle name="常规 20" xfId="46"/>
    <cellStyle name="常规 21" xfId="50"/>
    <cellStyle name="常规 22" xfId="52"/>
    <cellStyle name="常规 23" xfId="55"/>
    <cellStyle name="常规 24" xfId="57"/>
    <cellStyle name="常规 25" xfId="69"/>
    <cellStyle name="常规 26" xfId="7"/>
    <cellStyle name="常规 3" xfId="19"/>
    <cellStyle name="常规 3 2" xfId="70"/>
    <cellStyle name="常规 3 3" xfId="71"/>
    <cellStyle name="常规 4" xfId="72"/>
    <cellStyle name="常规 4 2" xfId="73"/>
    <cellStyle name="常规 5" xfId="25"/>
    <cellStyle name="常规 6" xfId="3"/>
    <cellStyle name="常规 6 2" xfId="75"/>
    <cellStyle name="常规 65" xfId="76"/>
    <cellStyle name="常规 7" xfId="77"/>
    <cellStyle name="常规 7 2" xfId="78"/>
    <cellStyle name="常规 8" xfId="79"/>
    <cellStyle name="常规 8 2" xfId="11"/>
    <cellStyle name="常规 9" xfId="80"/>
    <cellStyle name="好 2" xfId="81"/>
    <cellStyle name="好_纳革水库移民占估算(修改版）" xfId="82"/>
    <cellStyle name="汇总 2" xfId="83"/>
    <cellStyle name="计算 2" xfId="2"/>
    <cellStyle name="检查单元格 2" xfId="84"/>
    <cellStyle name="解释性文本 2" xfId="85"/>
    <cellStyle name="警告文本 2" xfId="86"/>
    <cellStyle name="链接单元格 2" xfId="87"/>
    <cellStyle name="千位分隔 2" xfId="88"/>
    <cellStyle name="强调文字颜色 1 2" xfId="89"/>
    <cellStyle name="强调文字颜色 2 2" xfId="90"/>
    <cellStyle name="强调文字颜色 3 2" xfId="91"/>
    <cellStyle name="强调文字颜色 4 2" xfId="64"/>
    <cellStyle name="强调文字颜色 5 2" xfId="92"/>
    <cellStyle name="强调文字颜色 6 2" xfId="93"/>
    <cellStyle name="适中 2" xfId="14"/>
    <cellStyle name="输出 2" xfId="13"/>
    <cellStyle name="输入 2" xfId="66"/>
    <cellStyle name="注释 2" xfId="74"/>
    <cellStyle name="注释 3" xfId="5"/>
  </cellStyles>
  <dxfs count="1">
    <dxf>
      <font>
        <b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491;&#22312;&#23436;&#25104;&#30340;&#24037;&#20316;/&#21016;&#29577;&#26519;/&#20964;&#20872;&#21439;/&#20964;&#20872;&#21439;&#24503;&#38534;&#27700;&#24211;/&#24503;&#38534;&#21487;&#30740;&#23457;&#26597;&#21518;&#20462;&#25913;/&#21487;&#30740;&#20462;&#25913;/&#21487;&#30740;&#20462;&#25913;&#27010;&#31639;/&#33510;&#23528;&#30000;&#27700;&#24211;&#20154;&#39278;&#22797;&#24314;&#24037;&#31243;/&#27010;&#31639;2016.3.9/&#36981;&#20041;&#21439;&#33510;&#23528;&#30000;&#27700;&#24211;&#20154;&#39278;&#22797;&#25913;&#24314;&#24037;&#31243;&#35774;&#35745;&#27010;&#31639;3.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39033;&#30446;&#25991;&#20214;/&#24503;&#38534;&#21487;&#30740;&#20462;&#25913;/&#33510;&#23528;&#30000;&#27700;&#24211;&#20154;&#39278;&#22797;&#24314;&#24037;&#31243;/&#27010;&#31639;2016.3.9/&#36981;&#20041;&#21439;&#33510;&#23528;&#30000;&#27700;&#24211;&#20154;&#39278;&#22797;&#25913;&#24314;&#24037;&#31243;&#35774;&#35745;&#27010;&#31639;3.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491;&#22312;&#23436;&#25104;&#30340;&#24037;&#20316;/2018.05.08/&#36196;&#27700;&#26106;&#38534;&#27700;&#24211;&#25307;&#26631;&#39044;&#31639;/&#24503;&#38534;&#21487;&#30740;&#20462;&#25913;/&#33510;&#23528;&#30000;&#27700;&#24211;&#20154;&#39278;&#22797;&#24314;&#24037;&#31243;/&#27010;&#31639;2016.3.9/&#36981;&#20041;&#21439;&#33510;&#23528;&#30000;&#27700;&#24211;&#20154;&#39278;&#22797;&#25913;&#24314;&#24037;&#31243;&#35774;&#35745;&#27010;&#31639;3.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签"/>
      <sheetName val="封面"/>
      <sheetName val="说明"/>
      <sheetName val="项目总概算表"/>
      <sheetName val="总概算表"/>
      <sheetName val="建筑概算"/>
      <sheetName val="金属结构设备及安装工程"/>
      <sheetName val="临时工程"/>
      <sheetName val="独立费用"/>
      <sheetName val="建筑单价汇总"/>
      <sheetName val="安装单价汇总"/>
      <sheetName val="主材价格汇总表"/>
      <sheetName val="次材价格汇总表"/>
      <sheetName val="台班费"/>
      <sheetName val="主要工程量"/>
      <sheetName val="主要材料用量"/>
      <sheetName val="工日汇总"/>
      <sheetName val="企业计提"/>
      <sheetName val="工资"/>
      <sheetName val="材料运杂费"/>
      <sheetName val="材料预算价格"/>
      <sheetName val="砼单价"/>
      <sheetName val="建筑工程单价"/>
      <sheetName val="安装工程单价"/>
      <sheetName val="其他独立费用"/>
      <sheetName val="项目经济技术服务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签"/>
      <sheetName val="封面"/>
      <sheetName val="说明"/>
      <sheetName val="项目总概算表"/>
      <sheetName val="总概算表"/>
      <sheetName val="建筑概算"/>
      <sheetName val="金属结构设备及安装工程"/>
      <sheetName val="临时工程"/>
      <sheetName val="独立费用"/>
      <sheetName val="建筑单价汇总"/>
      <sheetName val="安装单价汇总"/>
      <sheetName val="主材价格汇总表"/>
      <sheetName val="次材价格汇总表"/>
      <sheetName val="台班费"/>
      <sheetName val="主要工程量"/>
      <sheetName val="主要材料用量"/>
      <sheetName val="工日汇总"/>
      <sheetName val="企业计提"/>
      <sheetName val="工资"/>
      <sheetName val="材料运杂费"/>
      <sheetName val="材料预算价格"/>
      <sheetName val="砼单价"/>
      <sheetName val="建筑工程单价"/>
      <sheetName val="安装工程单价"/>
      <sheetName val="其他独立费用"/>
      <sheetName val="项目经济技术服务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签"/>
      <sheetName val="封面"/>
      <sheetName val="说明"/>
      <sheetName val="项目总概算表"/>
      <sheetName val="总概算表"/>
      <sheetName val="建筑概算"/>
      <sheetName val="金属结构设备及安装工程"/>
      <sheetName val="临时工程"/>
      <sheetName val="独立费用"/>
      <sheetName val="建筑单价汇总"/>
      <sheetName val="安装单价汇总"/>
      <sheetName val="主材价格汇总表"/>
      <sheetName val="次材价格汇总表"/>
      <sheetName val="台班费"/>
      <sheetName val="主要工程量"/>
      <sheetName val="主要材料用量"/>
      <sheetName val="工日汇总"/>
      <sheetName val="企业计提"/>
      <sheetName val="工资"/>
      <sheetName val="材料运杂费"/>
      <sheetName val="材料预算价格"/>
      <sheetName val="砼单价"/>
      <sheetName val="建筑工程单价"/>
      <sheetName val="安装工程单价"/>
      <sheetName val="其他独立费用"/>
      <sheetName val="项目经济技术服务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H13" sqref="H13"/>
    </sheetView>
  </sheetViews>
  <sheetFormatPr defaultColWidth="9.140625" defaultRowHeight="14.25"/>
  <cols>
    <col min="1" max="1" width="11" style="225" customWidth="1"/>
    <col min="2" max="2" width="35" style="225" customWidth="1"/>
    <col min="3" max="3" width="48.28515625" style="225" customWidth="1"/>
    <col min="4" max="4" width="29.85546875" style="225" customWidth="1"/>
    <col min="5" max="8" width="10.28515625" style="218" customWidth="1"/>
    <col min="9" max="16384" width="9.140625" style="218"/>
  </cols>
  <sheetData>
    <row r="1" spans="1:4" ht="30" customHeight="1">
      <c r="A1" s="372" t="s">
        <v>0</v>
      </c>
      <c r="B1" s="372"/>
      <c r="C1" s="372"/>
      <c r="D1" s="372"/>
    </row>
    <row r="2" spans="1:4" ht="30" customHeight="1">
      <c r="A2" s="372" t="s">
        <v>1</v>
      </c>
      <c r="B2" s="372"/>
      <c r="C2" s="372"/>
      <c r="D2" s="372"/>
    </row>
    <row r="3" spans="1:4" s="219" customFormat="1" ht="20.100000000000001" customHeight="1">
      <c r="A3" s="26" t="s">
        <v>2</v>
      </c>
      <c r="B3" s="26"/>
      <c r="C3" s="26"/>
      <c r="D3" s="26"/>
    </row>
    <row r="4" spans="1:4" s="219" customFormat="1" ht="20.100000000000001" customHeight="1">
      <c r="A4" s="26" t="s">
        <v>3</v>
      </c>
      <c r="B4" s="26"/>
      <c r="C4" s="26"/>
      <c r="D4" s="26"/>
    </row>
    <row r="5" spans="1:4" s="219" customFormat="1" ht="32.1" customHeight="1">
      <c r="A5" s="337" t="s">
        <v>4</v>
      </c>
      <c r="B5" s="337" t="s">
        <v>5</v>
      </c>
      <c r="C5" s="337" t="s">
        <v>6</v>
      </c>
      <c r="D5" s="337" t="s">
        <v>7</v>
      </c>
    </row>
    <row r="6" spans="1:4" s="219" customFormat="1" ht="30" customHeight="1">
      <c r="A6" s="341">
        <v>1</v>
      </c>
      <c r="B6" s="359" t="s">
        <v>8</v>
      </c>
      <c r="C6" s="360"/>
      <c r="D6" s="341"/>
    </row>
    <row r="7" spans="1:4" s="219" customFormat="1" ht="30" customHeight="1">
      <c r="A7" s="341">
        <v>2</v>
      </c>
      <c r="B7" s="359" t="s">
        <v>9</v>
      </c>
      <c r="C7" s="360"/>
      <c r="D7" s="341"/>
    </row>
    <row r="8" spans="1:4" s="219" customFormat="1" ht="30" customHeight="1">
      <c r="A8" s="341">
        <v>3</v>
      </c>
      <c r="B8" s="359" t="s">
        <v>10</v>
      </c>
      <c r="C8" s="360"/>
      <c r="D8" s="361"/>
    </row>
    <row r="9" spans="1:4" s="219" customFormat="1" ht="30" customHeight="1">
      <c r="A9" s="341">
        <v>4</v>
      </c>
      <c r="B9" s="341" t="s">
        <v>11</v>
      </c>
      <c r="C9" s="360"/>
      <c r="D9" s="337"/>
    </row>
    <row r="10" spans="1:4" s="219" customFormat="1" ht="30" customHeight="1">
      <c r="A10" s="341">
        <v>5</v>
      </c>
      <c r="B10" s="359" t="s">
        <v>12</v>
      </c>
      <c r="C10" s="362"/>
      <c r="D10" s="335"/>
    </row>
    <row r="11" spans="1:4" s="219" customFormat="1" ht="30" customHeight="1">
      <c r="A11" s="341">
        <v>6</v>
      </c>
      <c r="B11" s="359" t="s">
        <v>13</v>
      </c>
      <c r="C11" s="362"/>
      <c r="D11" s="335"/>
    </row>
    <row r="12" spans="1:4" s="219" customFormat="1" ht="30" customHeight="1">
      <c r="A12" s="341">
        <v>7</v>
      </c>
      <c r="B12" s="359"/>
      <c r="C12" s="362"/>
      <c r="D12" s="335"/>
    </row>
    <row r="13" spans="1:4" s="219" customFormat="1" ht="30" customHeight="1">
      <c r="A13" s="341">
        <v>8</v>
      </c>
      <c r="B13" s="359"/>
      <c r="C13" s="362"/>
      <c r="D13" s="335"/>
    </row>
    <row r="14" spans="1:4" s="357" customFormat="1" ht="20.100000000000001" customHeight="1">
      <c r="A14" s="373" t="s">
        <v>14</v>
      </c>
      <c r="B14" s="373"/>
      <c r="C14" s="363"/>
      <c r="D14" s="364"/>
    </row>
    <row r="15" spans="1:4" s="358" customFormat="1" ht="20.100000000000001" customHeight="1">
      <c r="A15" s="365"/>
      <c r="B15" s="365"/>
      <c r="C15" s="366"/>
      <c r="D15" s="367"/>
    </row>
    <row r="16" spans="1:4" s="219" customFormat="1" ht="20.100000000000001" customHeight="1">
      <c r="A16" s="374" t="s">
        <v>15</v>
      </c>
      <c r="B16" s="374"/>
      <c r="C16" s="368" t="s">
        <v>16</v>
      </c>
      <c r="D16" s="25" t="s">
        <v>17</v>
      </c>
    </row>
    <row r="17" spans="1:4" s="219" customFormat="1" ht="20.100000000000001" customHeight="1">
      <c r="A17" s="374" t="s">
        <v>18</v>
      </c>
      <c r="B17" s="374"/>
      <c r="C17" s="369"/>
      <c r="D17" s="25" t="s">
        <v>19</v>
      </c>
    </row>
    <row r="18" spans="1:4" s="219" customFormat="1" ht="20.100000000000001" customHeight="1">
      <c r="A18" s="370" t="s">
        <v>20</v>
      </c>
      <c r="B18" s="370"/>
      <c r="C18" s="370"/>
      <c r="D18" s="370"/>
    </row>
    <row r="19" spans="1:4" s="219" customFormat="1" ht="20.100000000000001" customHeight="1">
      <c r="A19" s="370" t="s">
        <v>21</v>
      </c>
      <c r="B19" s="370"/>
      <c r="C19" s="370"/>
      <c r="D19" s="370"/>
    </row>
    <row r="20" spans="1:4" s="219" customFormat="1" ht="20.100000000000001" customHeight="1">
      <c r="A20" s="371" t="s">
        <v>22</v>
      </c>
      <c r="B20" s="371"/>
      <c r="C20" s="371"/>
      <c r="D20" s="371"/>
    </row>
  </sheetData>
  <mergeCells count="8">
    <mergeCell ref="A18:D18"/>
    <mergeCell ref="A19:D19"/>
    <mergeCell ref="A20:D20"/>
    <mergeCell ref="A1:D1"/>
    <mergeCell ref="A2:D2"/>
    <mergeCell ref="A14:B14"/>
    <mergeCell ref="A16:B16"/>
    <mergeCell ref="A17:B17"/>
  </mergeCells>
  <phoneticPr fontId="83" type="noConversion"/>
  <printOptions horizontalCentered="1"/>
  <pageMargins left="0.35433070866141703" right="0.43307086614173201" top="0.94488188976377996" bottom="0.94488188976377996" header="0.31496062992126" footer="0.31496062992126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I31" sqref="I31"/>
    </sheetView>
  </sheetViews>
  <sheetFormatPr defaultColWidth="9.140625" defaultRowHeight="13.5"/>
  <cols>
    <col min="1" max="1" width="6.42578125" style="2" customWidth="1"/>
    <col min="2" max="2" width="33.85546875" style="2" customWidth="1"/>
    <col min="3" max="5" width="12.140625" style="2" customWidth="1"/>
    <col min="6" max="7" width="12.140625" style="3" customWidth="1"/>
    <col min="8" max="16384" width="9.140625" style="3"/>
  </cols>
  <sheetData>
    <row r="1" spans="1:7" ht="30" customHeight="1">
      <c r="A1" s="400" t="s">
        <v>318</v>
      </c>
      <c r="B1" s="400"/>
      <c r="C1" s="400"/>
      <c r="D1" s="400"/>
      <c r="E1" s="400"/>
      <c r="F1" s="400"/>
      <c r="G1" s="400"/>
    </row>
    <row r="2" spans="1:7" ht="20.100000000000001" customHeight="1">
      <c r="A2" s="394" t="s">
        <v>297</v>
      </c>
      <c r="B2" s="394"/>
      <c r="C2" s="104"/>
      <c r="D2" s="104"/>
      <c r="E2" s="105"/>
    </row>
    <row r="3" spans="1:7" ht="20.100000000000001" customHeight="1">
      <c r="A3" s="398" t="s">
        <v>298</v>
      </c>
      <c r="B3" s="399"/>
      <c r="C3" s="399"/>
      <c r="D3" s="399"/>
      <c r="E3" s="399"/>
      <c r="F3" s="399"/>
      <c r="G3" s="399"/>
    </row>
    <row r="4" spans="1:7" s="161" customFormat="1" ht="20.100000000000001" customHeight="1">
      <c r="A4" s="402" t="s">
        <v>26</v>
      </c>
      <c r="B4" s="403" t="s">
        <v>319</v>
      </c>
      <c r="C4" s="401" t="s">
        <v>320</v>
      </c>
      <c r="D4" s="401"/>
      <c r="E4" s="401"/>
      <c r="F4" s="401"/>
      <c r="G4" s="401" t="s">
        <v>7</v>
      </c>
    </row>
    <row r="5" spans="1:7" s="161" customFormat="1" ht="20.100000000000001" customHeight="1">
      <c r="A5" s="402"/>
      <c r="B5" s="402"/>
      <c r="C5" s="162" t="s">
        <v>313</v>
      </c>
      <c r="D5" s="162" t="s">
        <v>314</v>
      </c>
      <c r="E5" s="162" t="s">
        <v>315</v>
      </c>
      <c r="F5" s="162" t="s">
        <v>316</v>
      </c>
      <c r="G5" s="404"/>
    </row>
    <row r="6" spans="1:7" s="161" customFormat="1" ht="20.100000000000001" customHeight="1">
      <c r="A6" s="6" t="s">
        <v>46</v>
      </c>
      <c r="B6" s="154" t="s">
        <v>9</v>
      </c>
      <c r="C6" s="8"/>
      <c r="D6" s="8"/>
      <c r="E6" s="8"/>
      <c r="F6" s="163"/>
      <c r="G6" s="164"/>
    </row>
    <row r="7" spans="1:7" s="161" customFormat="1" ht="20.100000000000001" customHeight="1">
      <c r="A7" s="6"/>
      <c r="B7" s="154"/>
      <c r="C7" s="8"/>
      <c r="D7" s="8"/>
      <c r="E7" s="8"/>
      <c r="F7" s="163"/>
      <c r="G7" s="164"/>
    </row>
    <row r="8" spans="1:7" s="161" customFormat="1" ht="20.100000000000001" customHeight="1">
      <c r="A8" s="6"/>
      <c r="B8" s="154"/>
      <c r="C8" s="8"/>
      <c r="D8" s="8"/>
      <c r="E8" s="8"/>
      <c r="F8" s="163"/>
      <c r="G8" s="164"/>
    </row>
    <row r="9" spans="1:7" s="161" customFormat="1" ht="20.100000000000001" customHeight="1">
      <c r="A9" s="6"/>
      <c r="B9" s="154"/>
      <c r="C9" s="8"/>
      <c r="D9" s="8"/>
      <c r="E9" s="8"/>
      <c r="F9" s="163"/>
      <c r="G9" s="164"/>
    </row>
    <row r="10" spans="1:7" s="161" customFormat="1" ht="20.100000000000001" customHeight="1">
      <c r="A10" s="6"/>
      <c r="B10" s="154"/>
      <c r="C10" s="8"/>
      <c r="D10" s="8"/>
      <c r="E10" s="8"/>
      <c r="F10" s="163"/>
      <c r="G10" s="164"/>
    </row>
    <row r="11" spans="1:7" s="161" customFormat="1" ht="20.100000000000001" customHeight="1">
      <c r="A11" s="6"/>
      <c r="C11" s="8"/>
      <c r="D11" s="8"/>
      <c r="E11" s="8"/>
      <c r="F11" s="163"/>
      <c r="G11" s="164"/>
    </row>
    <row r="12" spans="1:7" s="161" customFormat="1" ht="20.100000000000001" customHeight="1">
      <c r="A12" s="6"/>
      <c r="B12" s="154"/>
      <c r="C12" s="8"/>
      <c r="D12" s="8"/>
      <c r="E12" s="8"/>
      <c r="F12" s="163"/>
      <c r="G12" s="164"/>
    </row>
    <row r="13" spans="1:7" s="161" customFormat="1" ht="20.100000000000001" customHeight="1">
      <c r="A13" s="6"/>
      <c r="B13" s="154"/>
      <c r="C13" s="8"/>
      <c r="D13" s="8"/>
      <c r="E13" s="8"/>
      <c r="F13" s="163"/>
      <c r="G13" s="164"/>
    </row>
    <row r="14" spans="1:7" ht="20.100000000000001" customHeight="1">
      <c r="A14" s="6" t="s">
        <v>203</v>
      </c>
      <c r="B14" s="154" t="s">
        <v>321</v>
      </c>
      <c r="C14" s="8"/>
      <c r="D14" s="8"/>
      <c r="E14" s="8"/>
      <c r="F14" s="163"/>
      <c r="G14" s="9"/>
    </row>
    <row r="15" spans="1:7" ht="20.100000000000001" customHeight="1">
      <c r="A15" s="6" t="s">
        <v>304</v>
      </c>
      <c r="B15" s="154"/>
      <c r="C15" s="8"/>
      <c r="D15" s="8"/>
      <c r="E15" s="8"/>
      <c r="F15" s="163"/>
      <c r="G15" s="9"/>
    </row>
    <row r="16" spans="1:7" ht="20.100000000000001" customHeight="1">
      <c r="A16" s="6"/>
      <c r="B16" s="165"/>
      <c r="C16" s="8"/>
      <c r="D16" s="8"/>
      <c r="E16" s="8"/>
      <c r="F16" s="163"/>
      <c r="G16" s="9"/>
    </row>
    <row r="17" spans="1:7" ht="20.100000000000001" customHeight="1">
      <c r="A17" s="6"/>
      <c r="B17" s="154"/>
      <c r="C17" s="8"/>
      <c r="D17" s="8"/>
      <c r="E17" s="8"/>
      <c r="F17" s="163"/>
      <c r="G17" s="9"/>
    </row>
    <row r="18" spans="1:7" ht="20.100000000000001" customHeight="1">
      <c r="A18" s="6"/>
      <c r="B18" s="154"/>
      <c r="C18" s="8"/>
      <c r="D18" s="8"/>
      <c r="E18" s="8"/>
      <c r="F18" s="163"/>
      <c r="G18" s="9"/>
    </row>
  </sheetData>
  <mergeCells count="7">
    <mergeCell ref="A1:G1"/>
    <mergeCell ref="A2:B2"/>
    <mergeCell ref="A3:G3"/>
    <mergeCell ref="C4:F4"/>
    <mergeCell ref="A4:A5"/>
    <mergeCell ref="B4:B5"/>
    <mergeCell ref="G4:G5"/>
  </mergeCells>
  <phoneticPr fontId="8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24" sqref="G24"/>
    </sheetView>
  </sheetViews>
  <sheetFormatPr defaultColWidth="9.140625" defaultRowHeight="13.5"/>
  <cols>
    <col min="1" max="1" width="6.42578125" style="2" customWidth="1"/>
    <col min="2" max="2" width="15.5703125" style="2" customWidth="1"/>
    <col min="3" max="4" width="11" style="2" customWidth="1"/>
    <col min="5" max="6" width="11" style="3" customWidth="1"/>
    <col min="7" max="7" width="13.28515625" style="3" customWidth="1"/>
    <col min="8" max="9" width="11" style="3" customWidth="1"/>
    <col min="10" max="16384" width="9.140625" style="3"/>
  </cols>
  <sheetData>
    <row r="1" spans="1:9" ht="30" customHeight="1">
      <c r="A1" s="393" t="s">
        <v>322</v>
      </c>
      <c r="B1" s="393"/>
      <c r="C1" s="393"/>
      <c r="D1" s="393"/>
      <c r="E1" s="393"/>
      <c r="F1" s="393"/>
      <c r="G1" s="393"/>
      <c r="H1" s="393"/>
      <c r="I1" s="393"/>
    </row>
    <row r="2" spans="1:9" ht="20.100000000000001" customHeight="1">
      <c r="A2" s="394" t="s">
        <v>297</v>
      </c>
      <c r="B2" s="394"/>
      <c r="C2" s="394"/>
      <c r="D2" s="105"/>
    </row>
    <row r="3" spans="1:9" ht="20.100000000000001" customHeight="1">
      <c r="A3" s="398" t="s">
        <v>298</v>
      </c>
      <c r="B3" s="399"/>
      <c r="C3" s="399"/>
      <c r="D3" s="399"/>
      <c r="E3" s="399"/>
      <c r="F3" s="399"/>
      <c r="G3" s="399"/>
      <c r="H3" s="399"/>
      <c r="I3" s="399"/>
    </row>
    <row r="4" spans="1:9" ht="20.100000000000001" customHeight="1">
      <c r="A4" s="151" t="s">
        <v>26</v>
      </c>
      <c r="B4" s="151" t="s">
        <v>299</v>
      </c>
      <c r="C4" s="152" t="s">
        <v>300</v>
      </c>
      <c r="D4" s="153" t="s">
        <v>301</v>
      </c>
      <c r="E4" s="151" t="s">
        <v>310</v>
      </c>
      <c r="F4" s="151" t="s">
        <v>311</v>
      </c>
      <c r="G4" s="151" t="s">
        <v>312</v>
      </c>
      <c r="H4" s="151" t="s">
        <v>317</v>
      </c>
      <c r="I4" s="151" t="s">
        <v>7</v>
      </c>
    </row>
    <row r="5" spans="1:9" ht="20.100000000000001" customHeight="1">
      <c r="A5" s="6"/>
      <c r="B5" s="154"/>
      <c r="C5" s="155"/>
      <c r="D5" s="111"/>
      <c r="E5" s="156"/>
      <c r="F5" s="156"/>
      <c r="G5" s="156"/>
      <c r="H5" s="8"/>
      <c r="I5" s="155"/>
    </row>
    <row r="6" spans="1:9" ht="20.100000000000001" customHeight="1">
      <c r="A6" s="6"/>
      <c r="B6" s="154"/>
      <c r="C6" s="155"/>
      <c r="D6" s="111"/>
      <c r="E6" s="156"/>
      <c r="F6" s="156"/>
      <c r="G6" s="156"/>
      <c r="H6" s="8"/>
      <c r="I6" s="155"/>
    </row>
    <row r="7" spans="1:9" ht="20.100000000000001" customHeight="1">
      <c r="A7" s="6"/>
      <c r="B7" s="154"/>
      <c r="C7" s="155"/>
      <c r="D7" s="111"/>
      <c r="E7" s="156"/>
      <c r="F7" s="156"/>
      <c r="G7" s="156"/>
      <c r="H7" s="8"/>
      <c r="I7" s="155"/>
    </row>
    <row r="8" spans="1:9" ht="20.100000000000001" customHeight="1">
      <c r="A8" s="6"/>
      <c r="B8" s="154"/>
      <c r="C8" s="155"/>
      <c r="D8" s="111"/>
      <c r="E8" s="156"/>
      <c r="F8" s="156"/>
      <c r="G8" s="156"/>
      <c r="H8" s="8"/>
      <c r="I8" s="155"/>
    </row>
    <row r="9" spans="1:9" ht="20.100000000000001" customHeight="1">
      <c r="A9" s="6"/>
      <c r="B9" s="154"/>
      <c r="C9" s="155"/>
      <c r="D9" s="111"/>
      <c r="E9" s="156"/>
      <c r="F9" s="156"/>
      <c r="G9" s="156"/>
      <c r="H9" s="8"/>
      <c r="I9" s="155"/>
    </row>
    <row r="10" spans="1:9" ht="20.100000000000001" customHeight="1">
      <c r="A10" s="10"/>
      <c r="B10" s="123"/>
      <c r="C10" s="157"/>
      <c r="D10" s="115"/>
      <c r="E10" s="158"/>
      <c r="F10" s="158"/>
      <c r="G10" s="158"/>
      <c r="H10" s="8"/>
      <c r="I10" s="157"/>
    </row>
    <row r="11" spans="1:9" ht="20.100000000000001" customHeight="1">
      <c r="A11" s="14"/>
      <c r="B11" s="127"/>
      <c r="C11" s="159"/>
      <c r="D11" s="118"/>
      <c r="E11" s="160"/>
      <c r="F11" s="160"/>
      <c r="G11" s="160"/>
      <c r="H11" s="8"/>
      <c r="I11" s="159"/>
    </row>
    <row r="12" spans="1:9" ht="22.5" hidden="1" customHeight="1">
      <c r="A12" s="411" t="s">
        <v>323</v>
      </c>
      <c r="B12" s="412"/>
      <c r="C12" s="412"/>
      <c r="D12" s="412"/>
      <c r="E12" s="412"/>
      <c r="F12" s="412"/>
      <c r="G12" s="412"/>
      <c r="H12" s="412"/>
      <c r="I12" s="413"/>
    </row>
    <row r="13" spans="1:9" ht="31.5" hidden="1" customHeight="1">
      <c r="A13" s="405" t="s">
        <v>324</v>
      </c>
      <c r="B13" s="406"/>
      <c r="C13" s="406"/>
      <c r="D13" s="406"/>
      <c r="E13" s="406"/>
      <c r="F13" s="406"/>
      <c r="G13" s="406"/>
      <c r="H13" s="406"/>
      <c r="I13" s="407"/>
    </row>
    <row r="14" spans="1:9" ht="30" hidden="1" customHeight="1">
      <c r="A14" s="405" t="s">
        <v>325</v>
      </c>
      <c r="B14" s="406"/>
      <c r="C14" s="406"/>
      <c r="D14" s="406"/>
      <c r="E14" s="406"/>
      <c r="F14" s="406"/>
      <c r="G14" s="406"/>
      <c r="H14" s="406"/>
      <c r="I14" s="407"/>
    </row>
    <row r="15" spans="1:9" ht="24.75" hidden="1" customHeight="1">
      <c r="A15" s="408" t="s">
        <v>326</v>
      </c>
      <c r="B15" s="409"/>
      <c r="C15" s="409"/>
      <c r="D15" s="409"/>
      <c r="E15" s="409"/>
      <c r="F15" s="409"/>
      <c r="G15" s="409"/>
      <c r="H15" s="409"/>
      <c r="I15" s="410"/>
    </row>
  </sheetData>
  <mergeCells count="7">
    <mergeCell ref="A14:I14"/>
    <mergeCell ref="A15:I15"/>
    <mergeCell ref="A1:I1"/>
    <mergeCell ref="A2:C2"/>
    <mergeCell ref="A3:I3"/>
    <mergeCell ref="A12:I12"/>
    <mergeCell ref="A13:I13"/>
  </mergeCells>
  <phoneticPr fontId="8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K24" sqref="K24"/>
    </sheetView>
  </sheetViews>
  <sheetFormatPr defaultColWidth="9.140625" defaultRowHeight="13.5"/>
  <cols>
    <col min="1" max="1" width="5.28515625" style="2" customWidth="1"/>
    <col min="2" max="2" width="12.140625" style="2" customWidth="1"/>
    <col min="3" max="3" width="14.42578125" style="2" customWidth="1"/>
    <col min="4" max="4" width="9.85546875" style="2" customWidth="1"/>
    <col min="5" max="5" width="6.42578125" style="2" customWidth="1"/>
    <col min="6" max="14" width="8.7109375" style="3" customWidth="1"/>
    <col min="15" max="16" width="12.140625" style="3" customWidth="1"/>
    <col min="17" max="17" width="10.28515625" style="3" customWidth="1"/>
    <col min="18" max="16384" width="9.140625" style="3"/>
  </cols>
  <sheetData>
    <row r="1" spans="1:17" ht="30" customHeight="1">
      <c r="A1" s="414" t="s">
        <v>327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7" s="135" customFormat="1" ht="20.100000000000001" customHeight="1">
      <c r="A2" s="415" t="s">
        <v>297</v>
      </c>
      <c r="B2" s="415"/>
      <c r="C2" s="415"/>
      <c r="D2" s="136"/>
      <c r="E2" s="137"/>
    </row>
    <row r="3" spans="1:17" s="135" customFormat="1" ht="20.100000000000001" customHeight="1">
      <c r="A3" s="416" t="s">
        <v>328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</row>
    <row r="4" spans="1:17" s="135" customFormat="1" ht="20.100000000000001" customHeight="1">
      <c r="A4" s="423" t="s">
        <v>26</v>
      </c>
      <c r="B4" s="423" t="s">
        <v>329</v>
      </c>
      <c r="C4" s="426" t="s">
        <v>330</v>
      </c>
      <c r="D4" s="423" t="s">
        <v>331</v>
      </c>
      <c r="E4" s="427" t="s">
        <v>332</v>
      </c>
      <c r="F4" s="427" t="s">
        <v>333</v>
      </c>
      <c r="G4" s="418" t="s">
        <v>334</v>
      </c>
      <c r="H4" s="418"/>
      <c r="I4" s="418"/>
      <c r="J4" s="418"/>
      <c r="K4" s="418"/>
      <c r="L4" s="418"/>
      <c r="M4" s="418"/>
      <c r="N4" s="418"/>
      <c r="O4" s="426" t="s">
        <v>335</v>
      </c>
      <c r="P4" s="427" t="s">
        <v>7</v>
      </c>
    </row>
    <row r="5" spans="1:17" s="135" customFormat="1" ht="20.100000000000001" customHeight="1">
      <c r="A5" s="424"/>
      <c r="B5" s="424"/>
      <c r="C5" s="426"/>
      <c r="D5" s="424"/>
      <c r="E5" s="427"/>
      <c r="F5" s="428"/>
      <c r="G5" s="419" t="s">
        <v>336</v>
      </c>
      <c r="H5" s="420"/>
      <c r="I5" s="421" t="s">
        <v>337</v>
      </c>
      <c r="J5" s="422"/>
      <c r="K5" s="421" t="s">
        <v>338</v>
      </c>
      <c r="L5" s="422"/>
      <c r="M5" s="419" t="s">
        <v>339</v>
      </c>
      <c r="N5" s="420"/>
      <c r="O5" s="426"/>
      <c r="P5" s="427"/>
    </row>
    <row r="6" spans="1:17" s="135" customFormat="1" ht="20.100000000000001" customHeight="1">
      <c r="A6" s="425"/>
      <c r="B6" s="425"/>
      <c r="C6" s="426"/>
      <c r="D6" s="425"/>
      <c r="E6" s="427"/>
      <c r="F6" s="428"/>
      <c r="G6" s="138" t="s">
        <v>340</v>
      </c>
      <c r="H6" s="139" t="s">
        <v>341</v>
      </c>
      <c r="I6" s="145" t="s">
        <v>342</v>
      </c>
      <c r="J6" s="139" t="s">
        <v>341</v>
      </c>
      <c r="K6" s="145" t="s">
        <v>342</v>
      </c>
      <c r="L6" s="139" t="s">
        <v>341</v>
      </c>
      <c r="M6" s="145" t="s">
        <v>342</v>
      </c>
      <c r="N6" s="139" t="s">
        <v>341</v>
      </c>
      <c r="O6" s="426"/>
      <c r="P6" s="427"/>
    </row>
    <row r="7" spans="1:17" s="135" customFormat="1" ht="20.100000000000001" customHeight="1">
      <c r="A7" s="140"/>
      <c r="B7" s="140"/>
      <c r="C7" s="140"/>
      <c r="D7" s="140"/>
      <c r="E7" s="140"/>
      <c r="F7" s="140"/>
      <c r="G7" s="141"/>
      <c r="H7" s="142"/>
      <c r="I7" s="142"/>
      <c r="J7" s="146"/>
      <c r="K7" s="140"/>
      <c r="L7" s="140"/>
      <c r="M7" s="147"/>
      <c r="N7" s="144"/>
      <c r="O7" s="144"/>
      <c r="P7" s="148"/>
    </row>
    <row r="8" spans="1:17" s="135" customFormat="1" ht="20.100000000000001" customHeight="1">
      <c r="A8" s="140"/>
      <c r="B8" s="140"/>
      <c r="C8" s="140"/>
      <c r="D8" s="140"/>
      <c r="E8" s="143"/>
      <c r="F8" s="140"/>
      <c r="G8" s="141"/>
      <c r="H8" s="142"/>
      <c r="I8" s="142"/>
      <c r="J8" s="146"/>
      <c r="K8" s="144"/>
      <c r="L8" s="140"/>
      <c r="M8" s="147"/>
      <c r="N8" s="144"/>
      <c r="O8" s="144"/>
      <c r="P8" s="148"/>
    </row>
    <row r="9" spans="1:17" s="135" customFormat="1" ht="20.100000000000001" customHeight="1">
      <c r="A9" s="140"/>
      <c r="B9" s="140"/>
      <c r="C9" s="140"/>
      <c r="D9" s="140"/>
      <c r="E9" s="143"/>
      <c r="F9" s="140"/>
      <c r="G9" s="141"/>
      <c r="H9" s="142"/>
      <c r="I9" s="142"/>
      <c r="J9" s="146"/>
      <c r="K9" s="144"/>
      <c r="L9" s="140"/>
      <c r="M9" s="147"/>
      <c r="N9" s="144"/>
      <c r="O9" s="144"/>
      <c r="P9" s="148"/>
    </row>
    <row r="10" spans="1:17" s="135" customFormat="1" ht="20.100000000000001" customHeight="1">
      <c r="A10" s="140"/>
      <c r="B10" s="140"/>
      <c r="C10" s="140"/>
      <c r="D10" s="140"/>
      <c r="E10" s="140"/>
      <c r="F10" s="144"/>
      <c r="G10" s="141"/>
      <c r="H10" s="142"/>
      <c r="I10" s="142"/>
      <c r="J10" s="146"/>
      <c r="K10" s="144"/>
      <c r="L10" s="146"/>
      <c r="M10" s="147"/>
      <c r="N10" s="144"/>
      <c r="O10" s="144"/>
      <c r="P10" s="148"/>
    </row>
    <row r="11" spans="1:17" s="135" customFormat="1" ht="20.100000000000001" customHeight="1">
      <c r="A11" s="140"/>
      <c r="B11" s="140"/>
      <c r="C11" s="140"/>
      <c r="D11" s="140"/>
      <c r="E11" s="140"/>
      <c r="F11" s="144"/>
      <c r="G11" s="141"/>
      <c r="H11" s="142"/>
      <c r="I11" s="142"/>
      <c r="J11" s="146"/>
      <c r="K11" s="144"/>
      <c r="L11" s="146"/>
      <c r="M11" s="147"/>
      <c r="N11" s="144"/>
      <c r="O11" s="144"/>
      <c r="P11" s="148"/>
    </row>
    <row r="12" spans="1:17" s="135" customFormat="1" ht="20.100000000000001" customHeight="1">
      <c r="A12" s="140"/>
      <c r="B12" s="140"/>
      <c r="C12" s="140"/>
      <c r="D12" s="140"/>
      <c r="E12" s="140"/>
      <c r="F12" s="144"/>
      <c r="G12" s="141"/>
      <c r="H12" s="142"/>
      <c r="I12" s="142"/>
      <c r="J12" s="146"/>
      <c r="K12" s="144"/>
      <c r="L12" s="146"/>
      <c r="M12" s="147"/>
      <c r="N12" s="144"/>
      <c r="O12" s="144"/>
      <c r="P12" s="148"/>
    </row>
    <row r="13" spans="1:17" s="135" customFormat="1" ht="20.100000000000001" customHeight="1">
      <c r="A13" s="140"/>
      <c r="B13" s="140"/>
      <c r="C13" s="140"/>
      <c r="D13" s="140"/>
      <c r="E13" s="140"/>
      <c r="F13" s="144"/>
      <c r="G13" s="141"/>
      <c r="H13" s="142"/>
      <c r="I13" s="142"/>
      <c r="J13" s="146"/>
      <c r="K13" s="144"/>
      <c r="L13" s="146"/>
      <c r="M13" s="147"/>
      <c r="N13" s="144"/>
      <c r="O13" s="144"/>
      <c r="P13" s="148"/>
    </row>
    <row r="14" spans="1:17" s="135" customFormat="1" ht="20.100000000000001" customHeight="1">
      <c r="A14" s="140"/>
      <c r="B14" s="140"/>
      <c r="C14" s="140"/>
      <c r="D14" s="140"/>
      <c r="E14" s="140"/>
      <c r="F14" s="144"/>
      <c r="G14" s="141"/>
      <c r="H14" s="142"/>
      <c r="I14" s="142"/>
      <c r="J14" s="146"/>
      <c r="K14" s="144"/>
      <c r="L14" s="146"/>
      <c r="M14" s="147"/>
      <c r="N14" s="144"/>
      <c r="O14" s="144"/>
      <c r="P14" s="148"/>
    </row>
    <row r="15" spans="1:17" s="135" customFormat="1" ht="20.100000000000001" customHeight="1">
      <c r="A15" s="140"/>
      <c r="B15" s="140"/>
      <c r="C15" s="140"/>
      <c r="D15" s="140"/>
      <c r="E15" s="140"/>
      <c r="F15" s="144"/>
      <c r="G15" s="141"/>
      <c r="H15" s="142"/>
      <c r="I15" s="142"/>
      <c r="J15" s="146"/>
      <c r="K15" s="144"/>
      <c r="L15" s="146"/>
      <c r="M15" s="147"/>
      <c r="N15" s="144"/>
      <c r="O15" s="144"/>
      <c r="P15" s="148"/>
    </row>
    <row r="16" spans="1:17" s="135" customFormat="1" ht="20.100000000000001" customHeight="1">
      <c r="A16" s="140"/>
      <c r="B16" s="140"/>
      <c r="C16" s="140"/>
      <c r="D16" s="140"/>
      <c r="E16" s="140"/>
      <c r="F16" s="144"/>
      <c r="G16" s="141"/>
      <c r="H16" s="142"/>
      <c r="I16" s="142"/>
      <c r="J16" s="146"/>
      <c r="K16" s="144"/>
      <c r="L16" s="146"/>
      <c r="M16" s="147"/>
      <c r="N16" s="144"/>
      <c r="O16" s="144"/>
      <c r="P16" s="148"/>
      <c r="Q16" s="150"/>
    </row>
    <row r="17" spans="1:17" s="135" customFormat="1" ht="20.100000000000001" customHeight="1">
      <c r="A17" s="140"/>
      <c r="B17" s="140"/>
      <c r="C17" s="140"/>
      <c r="D17" s="140"/>
      <c r="E17" s="140"/>
      <c r="F17" s="144"/>
      <c r="G17" s="141"/>
      <c r="H17" s="142"/>
      <c r="I17" s="149"/>
      <c r="J17" s="146"/>
      <c r="K17" s="144"/>
      <c r="L17" s="146"/>
      <c r="M17" s="144"/>
      <c r="N17" s="144"/>
      <c r="O17" s="144"/>
      <c r="P17" s="148"/>
      <c r="Q17" s="150"/>
    </row>
  </sheetData>
  <mergeCells count="16">
    <mergeCell ref="A1:P1"/>
    <mergeCell ref="A2:C2"/>
    <mergeCell ref="A3:P3"/>
    <mergeCell ref="G4:N4"/>
    <mergeCell ref="G5:H5"/>
    <mergeCell ref="I5:J5"/>
    <mergeCell ref="K5:L5"/>
    <mergeCell ref="M5:N5"/>
    <mergeCell ref="A4:A6"/>
    <mergeCell ref="B4:B6"/>
    <mergeCell ref="C4:C6"/>
    <mergeCell ref="D4:D6"/>
    <mergeCell ref="E4:E6"/>
    <mergeCell ref="F4:F6"/>
    <mergeCell ref="O4:O6"/>
    <mergeCell ref="P4:P6"/>
  </mergeCells>
  <phoneticPr fontId="8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F22" sqref="F22"/>
    </sheetView>
  </sheetViews>
  <sheetFormatPr defaultColWidth="9.140625" defaultRowHeight="13.5"/>
  <cols>
    <col min="1" max="1" width="7.5703125" style="2" customWidth="1"/>
    <col min="2" max="2" width="29.28515625" style="2" customWidth="1"/>
    <col min="3" max="5" width="16.140625" style="2" customWidth="1"/>
    <col min="6" max="6" width="16.140625" style="3" customWidth="1"/>
    <col min="7" max="16384" width="9.140625" style="3"/>
  </cols>
  <sheetData>
    <row r="1" spans="1:7" ht="30" customHeight="1">
      <c r="A1" s="393" t="s">
        <v>343</v>
      </c>
      <c r="B1" s="393"/>
      <c r="C1" s="393"/>
      <c r="D1" s="393"/>
      <c r="E1" s="393"/>
      <c r="F1" s="393"/>
      <c r="G1" s="103"/>
    </row>
    <row r="2" spans="1:7" ht="20.100000000000001" customHeight="1">
      <c r="A2" s="394" t="s">
        <v>297</v>
      </c>
      <c r="B2" s="394"/>
      <c r="C2" s="104"/>
      <c r="D2" s="104"/>
      <c r="E2" s="105"/>
    </row>
    <row r="3" spans="1:7" ht="20.100000000000001" customHeight="1">
      <c r="A3" s="429" t="s">
        <v>298</v>
      </c>
      <c r="B3" s="394"/>
      <c r="C3" s="394"/>
      <c r="D3" s="394"/>
      <c r="E3" s="394"/>
      <c r="F3" s="394"/>
    </row>
    <row r="4" spans="1:7" ht="20.100000000000001" customHeight="1">
      <c r="A4" s="106" t="s">
        <v>26</v>
      </c>
      <c r="B4" s="107" t="s">
        <v>344</v>
      </c>
      <c r="C4" s="107" t="s">
        <v>300</v>
      </c>
      <c r="D4" s="107" t="s">
        <v>301</v>
      </c>
      <c r="E4" s="108" t="s">
        <v>345</v>
      </c>
      <c r="F4" s="108" t="s">
        <v>346</v>
      </c>
    </row>
    <row r="5" spans="1:7" ht="20.100000000000001" customHeight="1">
      <c r="A5" s="133"/>
      <c r="B5" s="133"/>
      <c r="C5" s="133"/>
      <c r="D5" s="133"/>
      <c r="E5" s="133"/>
      <c r="F5" s="134"/>
    </row>
    <row r="6" spans="1:7" ht="20.100000000000001" customHeight="1">
      <c r="A6" s="133"/>
      <c r="B6" s="133"/>
      <c r="C6" s="133"/>
      <c r="D6" s="133"/>
      <c r="E6" s="133"/>
      <c r="F6" s="134"/>
    </row>
    <row r="7" spans="1:7" ht="20.100000000000001" customHeight="1">
      <c r="A7" s="133"/>
      <c r="B7" s="133"/>
      <c r="C7" s="133"/>
      <c r="D7" s="133"/>
      <c r="E7" s="133"/>
      <c r="F7" s="134"/>
    </row>
    <row r="8" spans="1:7" ht="20.100000000000001" customHeight="1">
      <c r="A8" s="133"/>
      <c r="B8" s="133"/>
      <c r="C8" s="133"/>
      <c r="D8" s="133"/>
      <c r="E8" s="133"/>
      <c r="F8" s="134"/>
    </row>
    <row r="9" spans="1:7" ht="20.100000000000001" customHeight="1">
      <c r="A9" s="133"/>
      <c r="B9" s="133"/>
      <c r="C9" s="133"/>
      <c r="D9" s="133"/>
      <c r="E9" s="133"/>
      <c r="F9" s="134"/>
    </row>
    <row r="10" spans="1:7" ht="20.100000000000001" customHeight="1">
      <c r="A10" s="133"/>
      <c r="B10" s="133"/>
      <c r="C10" s="133"/>
      <c r="D10" s="133"/>
      <c r="E10" s="133"/>
      <c r="F10" s="134"/>
    </row>
    <row r="11" spans="1:7" ht="20.100000000000001" customHeight="1">
      <c r="A11" s="133"/>
      <c r="B11" s="133"/>
      <c r="C11" s="133"/>
      <c r="D11" s="133"/>
      <c r="E11" s="133"/>
      <c r="F11" s="134"/>
    </row>
    <row r="12" spans="1:7" ht="20.100000000000001" customHeight="1">
      <c r="A12" s="133"/>
      <c r="B12" s="133"/>
      <c r="C12" s="133"/>
      <c r="D12" s="133"/>
      <c r="E12" s="133"/>
      <c r="F12" s="134"/>
    </row>
    <row r="13" spans="1:7" ht="20.100000000000001" customHeight="1">
      <c r="A13" s="133"/>
      <c r="B13" s="133"/>
      <c r="C13" s="133"/>
      <c r="D13" s="133"/>
      <c r="E13" s="133"/>
      <c r="F13" s="134"/>
    </row>
    <row r="14" spans="1:7" ht="20.100000000000001" customHeight="1">
      <c r="A14" s="133"/>
      <c r="B14" s="133"/>
      <c r="C14" s="133"/>
      <c r="D14" s="133"/>
      <c r="E14" s="133"/>
      <c r="F14" s="134"/>
    </row>
    <row r="15" spans="1:7" ht="20.100000000000001" customHeight="1">
      <c r="A15" s="133"/>
      <c r="B15" s="133"/>
      <c r="C15" s="133"/>
      <c r="D15" s="133"/>
      <c r="E15" s="133"/>
      <c r="F15" s="134"/>
    </row>
    <row r="16" spans="1:7" ht="20.100000000000001" customHeight="1">
      <c r="A16" s="133"/>
      <c r="B16" s="133"/>
      <c r="C16" s="133"/>
      <c r="D16" s="133"/>
      <c r="E16" s="133"/>
      <c r="F16" s="134"/>
    </row>
    <row r="17" spans="1:6" ht="20.100000000000001" customHeight="1">
      <c r="A17" s="133"/>
      <c r="B17" s="133"/>
      <c r="C17" s="133"/>
      <c r="D17" s="133"/>
      <c r="E17" s="133"/>
      <c r="F17" s="134"/>
    </row>
    <row r="18" spans="1:6" ht="20.100000000000001" customHeight="1">
      <c r="A18" s="133"/>
      <c r="B18" s="133"/>
      <c r="C18" s="133"/>
      <c r="D18" s="133"/>
      <c r="E18" s="133"/>
      <c r="F18" s="134"/>
    </row>
    <row r="19" spans="1:6" ht="20.100000000000001" customHeight="1">
      <c r="A19" s="133"/>
      <c r="B19" s="133"/>
      <c r="C19" s="133"/>
      <c r="D19" s="133"/>
      <c r="E19" s="133"/>
      <c r="F19" s="134"/>
    </row>
    <row r="20" spans="1:6" ht="20.100000000000001" customHeight="1">
      <c r="A20" s="133"/>
      <c r="B20" s="133"/>
      <c r="C20" s="133"/>
      <c r="D20" s="133"/>
      <c r="E20" s="133"/>
      <c r="F20" s="134"/>
    </row>
    <row r="21" spans="1:6" ht="20.100000000000001" customHeight="1">
      <c r="A21" s="133"/>
      <c r="B21" s="133"/>
      <c r="C21" s="133"/>
      <c r="D21" s="133"/>
      <c r="E21" s="133"/>
      <c r="F21" s="134"/>
    </row>
    <row r="22" spans="1:6" ht="20.100000000000001" customHeight="1">
      <c r="A22" s="133"/>
      <c r="B22" s="133"/>
      <c r="C22" s="133"/>
      <c r="D22" s="133"/>
      <c r="E22" s="133"/>
      <c r="F22" s="134"/>
    </row>
    <row r="23" spans="1:6" ht="20.100000000000001" customHeight="1">
      <c r="A23" s="133"/>
      <c r="B23" s="133"/>
      <c r="C23" s="133"/>
      <c r="D23" s="133"/>
      <c r="E23" s="133"/>
      <c r="F23" s="134"/>
    </row>
    <row r="24" spans="1:6" ht="20.100000000000001" customHeight="1">
      <c r="A24" s="133"/>
      <c r="B24" s="133"/>
      <c r="C24" s="133"/>
      <c r="D24" s="133"/>
      <c r="E24" s="133"/>
      <c r="F24" s="134"/>
    </row>
    <row r="25" spans="1:6" ht="20.100000000000001" customHeight="1"/>
    <row r="26" spans="1:6" ht="20.100000000000001" customHeight="1"/>
    <row r="27" spans="1:6" ht="20.100000000000001" customHeight="1"/>
    <row r="28" spans="1:6" ht="20.100000000000001" customHeight="1"/>
    <row r="29" spans="1:6" ht="20.100000000000001" customHeight="1"/>
    <row r="30" spans="1:6" ht="20.100000000000001" customHeight="1"/>
    <row r="31" spans="1:6" ht="20.100000000000001" customHeight="1"/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</sheetData>
  <mergeCells count="3">
    <mergeCell ref="A1:F1"/>
    <mergeCell ref="A2:B2"/>
    <mergeCell ref="A3:F3"/>
  </mergeCells>
  <phoneticPr fontId="8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M26" sqref="M26"/>
    </sheetView>
  </sheetViews>
  <sheetFormatPr defaultColWidth="9.140625" defaultRowHeight="13.5"/>
  <cols>
    <col min="1" max="1" width="7.5703125" style="2" customWidth="1"/>
    <col min="2" max="2" width="29.28515625" style="2" customWidth="1"/>
    <col min="3" max="5" width="16.140625" style="2" customWidth="1"/>
    <col min="6" max="6" width="16.140625" style="3" customWidth="1"/>
    <col min="7" max="16384" width="9.140625" style="3"/>
  </cols>
  <sheetData>
    <row r="1" spans="1:7" ht="30" customHeight="1">
      <c r="A1" s="393" t="s">
        <v>347</v>
      </c>
      <c r="B1" s="393"/>
      <c r="C1" s="393"/>
      <c r="D1" s="393"/>
      <c r="E1" s="393"/>
      <c r="F1" s="393"/>
      <c r="G1" s="103"/>
    </row>
    <row r="2" spans="1:7" ht="20.100000000000001" customHeight="1">
      <c r="A2" s="394" t="s">
        <v>297</v>
      </c>
      <c r="B2" s="394"/>
      <c r="C2" s="104"/>
      <c r="D2" s="104"/>
      <c r="E2" s="105"/>
    </row>
    <row r="3" spans="1:7" ht="20.100000000000001" customHeight="1">
      <c r="A3" s="429" t="s">
        <v>298</v>
      </c>
      <c r="B3" s="394"/>
      <c r="C3" s="394"/>
      <c r="D3" s="394"/>
      <c r="E3" s="394"/>
      <c r="F3" s="394"/>
    </row>
    <row r="4" spans="1:7" ht="20.100000000000001" customHeight="1">
      <c r="A4" s="106" t="s">
        <v>26</v>
      </c>
      <c r="B4" s="107" t="s">
        <v>344</v>
      </c>
      <c r="C4" s="107" t="s">
        <v>300</v>
      </c>
      <c r="D4" s="107" t="s">
        <v>301</v>
      </c>
      <c r="E4" s="108" t="s">
        <v>346</v>
      </c>
      <c r="F4" s="108" t="s">
        <v>7</v>
      </c>
    </row>
    <row r="5" spans="1:7" s="20" customFormat="1" ht="20.100000000000001" customHeight="1">
      <c r="A5" s="86"/>
      <c r="B5" s="109"/>
      <c r="C5" s="86"/>
      <c r="D5" s="86"/>
      <c r="E5" s="8"/>
      <c r="F5" s="110"/>
    </row>
    <row r="6" spans="1:7" s="20" customFormat="1" ht="20.100000000000001" customHeight="1">
      <c r="A6" s="86"/>
      <c r="B6" s="109"/>
      <c r="C6" s="86"/>
      <c r="D6" s="86"/>
      <c r="E6" s="8"/>
      <c r="F6" s="110"/>
    </row>
    <row r="7" spans="1:7" s="20" customFormat="1" ht="20.100000000000001" customHeight="1">
      <c r="A7" s="86"/>
      <c r="B7" s="109"/>
      <c r="C7" s="86"/>
      <c r="D7" s="86"/>
      <c r="E7" s="8"/>
      <c r="F7" s="110"/>
    </row>
    <row r="8" spans="1:7" s="20" customFormat="1" ht="20.100000000000001" customHeight="1">
      <c r="A8" s="86"/>
      <c r="B8" s="109"/>
      <c r="C8" s="86"/>
      <c r="D8" s="111"/>
      <c r="E8" s="8"/>
      <c r="F8" s="110"/>
    </row>
    <row r="9" spans="1:7" s="20" customFormat="1" ht="20.100000000000001" customHeight="1">
      <c r="A9" s="86"/>
      <c r="B9" s="109"/>
      <c r="C9" s="86"/>
      <c r="D9" s="111"/>
      <c r="E9" s="8"/>
      <c r="F9" s="110"/>
    </row>
    <row r="10" spans="1:7" s="20" customFormat="1" ht="20.100000000000001" customHeight="1">
      <c r="A10" s="86"/>
      <c r="B10" s="75"/>
      <c r="C10" s="86"/>
      <c r="D10" s="112"/>
      <c r="E10" s="8"/>
      <c r="F10" s="110"/>
    </row>
    <row r="11" spans="1:7" s="20" customFormat="1" ht="20.100000000000001" customHeight="1">
      <c r="A11" s="86"/>
      <c r="B11" s="75"/>
      <c r="C11" s="86"/>
      <c r="D11" s="112"/>
      <c r="E11" s="8"/>
      <c r="F11" s="110"/>
    </row>
    <row r="12" spans="1:7" s="20" customFormat="1" ht="20.100000000000001" customHeight="1">
      <c r="A12" s="86"/>
      <c r="B12" s="75"/>
      <c r="C12" s="86"/>
      <c r="D12" s="112"/>
      <c r="E12" s="8"/>
      <c r="F12" s="110"/>
    </row>
    <row r="13" spans="1:7" s="20" customFormat="1" ht="20.100000000000001" customHeight="1">
      <c r="A13" s="86"/>
      <c r="B13" s="75"/>
      <c r="C13" s="86"/>
      <c r="D13" s="112"/>
      <c r="E13" s="8"/>
      <c r="F13" s="110"/>
    </row>
    <row r="14" spans="1:7" s="20" customFormat="1" ht="20.100000000000001" customHeight="1">
      <c r="A14" s="86"/>
      <c r="B14" s="113"/>
      <c r="C14" s="86"/>
      <c r="D14" s="112"/>
      <c r="E14" s="8"/>
      <c r="F14" s="110"/>
    </row>
    <row r="15" spans="1:7" s="20" customFormat="1" ht="20.100000000000001" customHeight="1">
      <c r="A15" s="86"/>
      <c r="B15" s="113"/>
      <c r="C15" s="86"/>
      <c r="D15" s="112"/>
      <c r="E15" s="8"/>
      <c r="F15" s="110"/>
    </row>
    <row r="16" spans="1:7" s="20" customFormat="1" ht="20.100000000000001" customHeight="1">
      <c r="A16" s="86"/>
      <c r="B16" s="109"/>
      <c r="C16" s="86"/>
      <c r="D16" s="112"/>
      <c r="E16" s="8"/>
      <c r="F16" s="110"/>
    </row>
    <row r="17" spans="1:6" s="20" customFormat="1" ht="20.100000000000001" customHeight="1">
      <c r="A17" s="86"/>
      <c r="B17" s="109"/>
      <c r="C17" s="86"/>
      <c r="D17" s="112"/>
      <c r="E17" s="8"/>
      <c r="F17" s="110"/>
    </row>
    <row r="18" spans="1:6" s="20" customFormat="1" ht="20.100000000000001" customHeight="1">
      <c r="A18" s="86"/>
      <c r="B18" s="109"/>
      <c r="C18" s="86"/>
      <c r="D18" s="112"/>
      <c r="E18" s="8"/>
      <c r="F18" s="110"/>
    </row>
    <row r="19" spans="1:6" s="20" customFormat="1" ht="20.100000000000001" customHeight="1">
      <c r="A19" s="86"/>
      <c r="B19" s="109"/>
      <c r="C19" s="86"/>
      <c r="D19" s="112"/>
      <c r="E19" s="8"/>
      <c r="F19" s="110"/>
    </row>
    <row r="20" spans="1:6" s="20" customFormat="1" ht="20.100000000000001" customHeight="1">
      <c r="A20" s="86"/>
      <c r="B20" s="109"/>
      <c r="C20" s="86"/>
      <c r="D20" s="112"/>
      <c r="E20" s="8"/>
      <c r="F20" s="110"/>
    </row>
    <row r="21" spans="1:6" s="20" customFormat="1" ht="20.100000000000001" customHeight="1">
      <c r="A21" s="86"/>
      <c r="B21" s="109"/>
      <c r="C21" s="86"/>
      <c r="D21" s="86"/>
      <c r="E21" s="8"/>
      <c r="F21" s="110"/>
    </row>
    <row r="22" spans="1:6" s="20" customFormat="1" ht="20.100000000000001" customHeight="1">
      <c r="A22" s="86"/>
      <c r="B22" s="109"/>
      <c r="C22" s="86"/>
      <c r="D22" s="86"/>
      <c r="E22" s="8"/>
      <c r="F22" s="110"/>
    </row>
    <row r="23" spans="1:6" s="20" customFormat="1" ht="20.100000000000001" customHeight="1">
      <c r="A23" s="86"/>
      <c r="B23" s="114"/>
      <c r="C23" s="90"/>
      <c r="D23" s="115"/>
      <c r="E23" s="8"/>
      <c r="F23" s="85"/>
    </row>
    <row r="24" spans="1:6" s="20" customFormat="1" ht="20.100000000000001" customHeight="1">
      <c r="A24" s="86"/>
      <c r="B24" s="116"/>
      <c r="C24" s="117"/>
      <c r="D24" s="118"/>
      <c r="E24" s="119"/>
      <c r="F24" s="85"/>
    </row>
    <row r="25" spans="1:6" s="20" customFormat="1" ht="20.100000000000001" customHeight="1">
      <c r="A25" s="86"/>
      <c r="B25" s="116"/>
      <c r="C25" s="117"/>
      <c r="D25" s="118"/>
      <c r="E25" s="120"/>
      <c r="F25" s="85"/>
    </row>
    <row r="26" spans="1:6" s="20" customFormat="1" ht="20.100000000000001" customHeight="1">
      <c r="A26" s="86"/>
      <c r="B26" s="116"/>
      <c r="C26" s="117"/>
      <c r="D26" s="118"/>
      <c r="E26" s="120"/>
      <c r="F26" s="85"/>
    </row>
    <row r="27" spans="1:6" s="20" customFormat="1" ht="20.100000000000001" customHeight="1">
      <c r="A27" s="86"/>
      <c r="B27" s="121"/>
      <c r="C27" s="117"/>
      <c r="D27" s="122"/>
      <c r="E27" s="16"/>
      <c r="F27" s="110"/>
    </row>
    <row r="28" spans="1:6" s="20" customFormat="1" ht="20.100000000000001" customHeight="1">
      <c r="A28" s="86"/>
      <c r="B28" s="123"/>
      <c r="C28" s="124"/>
      <c r="D28" s="115"/>
      <c r="E28" s="125"/>
      <c r="F28" s="126"/>
    </row>
    <row r="29" spans="1:6" s="20" customFormat="1" ht="20.100000000000001" customHeight="1">
      <c r="A29" s="86"/>
      <c r="B29" s="127"/>
      <c r="C29" s="117"/>
      <c r="D29" s="118"/>
      <c r="E29" s="16"/>
      <c r="F29" s="110"/>
    </row>
    <row r="30" spans="1:6" s="20" customFormat="1" ht="20.100000000000001" hidden="1" customHeight="1">
      <c r="A30" s="128" t="s">
        <v>323</v>
      </c>
      <c r="B30" s="129"/>
      <c r="C30" s="129"/>
      <c r="D30" s="129"/>
      <c r="E30" s="129"/>
      <c r="F30" s="130"/>
    </row>
    <row r="31" spans="1:6" s="20" customFormat="1" ht="43.5" hidden="1" customHeight="1">
      <c r="A31" s="433" t="s">
        <v>324</v>
      </c>
      <c r="B31" s="434"/>
      <c r="C31" s="434"/>
      <c r="D31" s="434"/>
      <c r="E31" s="434"/>
      <c r="F31" s="435"/>
    </row>
    <row r="32" spans="1:6" s="20" customFormat="1" ht="32.25" hidden="1" customHeight="1">
      <c r="A32" s="433" t="s">
        <v>325</v>
      </c>
      <c r="B32" s="434"/>
      <c r="C32" s="434"/>
      <c r="D32" s="434"/>
      <c r="E32" s="434"/>
      <c r="F32" s="435"/>
    </row>
    <row r="33" spans="1:7" s="20" customFormat="1" ht="27.75" hidden="1" customHeight="1">
      <c r="A33" s="430" t="s">
        <v>326</v>
      </c>
      <c r="B33" s="431"/>
      <c r="C33" s="431"/>
      <c r="D33" s="431"/>
      <c r="E33" s="431"/>
      <c r="F33" s="432"/>
    </row>
    <row r="34" spans="1:7" s="20" customFormat="1" ht="20.100000000000001" hidden="1" customHeight="1">
      <c r="A34" s="17"/>
      <c r="B34" s="17"/>
      <c r="C34" s="17"/>
      <c r="D34" s="17"/>
      <c r="E34" s="17"/>
    </row>
    <row r="35" spans="1:7" s="20" customFormat="1" ht="20.100000000000001" hidden="1" customHeight="1">
      <c r="A35" s="17"/>
      <c r="B35" s="17"/>
      <c r="C35" s="17"/>
      <c r="D35" s="17"/>
      <c r="E35" s="17"/>
    </row>
    <row r="36" spans="1:7" s="20" customFormat="1" ht="20.100000000000001" hidden="1" customHeight="1">
      <c r="A36" s="17"/>
      <c r="B36" s="17"/>
      <c r="C36" s="17"/>
      <c r="D36" s="17"/>
      <c r="E36" s="17"/>
    </row>
    <row r="37" spans="1:7" s="17" customFormat="1" ht="20.100000000000001" hidden="1" customHeight="1">
      <c r="F37" s="20"/>
      <c r="G37" s="20"/>
    </row>
    <row r="38" spans="1:7" s="17" customFormat="1" ht="20.100000000000001" hidden="1" customHeight="1">
      <c r="A38" s="131"/>
      <c r="B38" s="84" t="s">
        <v>348</v>
      </c>
      <c r="C38" s="131"/>
      <c r="D38" s="84" t="s">
        <v>77</v>
      </c>
      <c r="E38" s="131">
        <v>5273</v>
      </c>
      <c r="F38" s="132"/>
      <c r="G38" s="20"/>
    </row>
    <row r="39" spans="1:7" s="17" customFormat="1" ht="20.100000000000001" hidden="1" customHeight="1">
      <c r="A39" s="131"/>
      <c r="B39" s="84" t="s">
        <v>349</v>
      </c>
      <c r="C39" s="131"/>
      <c r="D39" s="84" t="s">
        <v>77</v>
      </c>
      <c r="E39" s="131">
        <v>11000</v>
      </c>
      <c r="F39" s="132"/>
      <c r="G39" s="20"/>
    </row>
    <row r="40" spans="1:7" s="17" customFormat="1" ht="20.100000000000001" customHeight="1">
      <c r="F40" s="20"/>
      <c r="G40" s="20"/>
    </row>
    <row r="41" spans="1:7" s="17" customFormat="1" ht="20.100000000000001" customHeight="1">
      <c r="F41" s="20"/>
      <c r="G41" s="20"/>
    </row>
  </sheetData>
  <mergeCells count="6">
    <mergeCell ref="A33:F33"/>
    <mergeCell ref="A1:F1"/>
    <mergeCell ref="A2:B2"/>
    <mergeCell ref="A3:F3"/>
    <mergeCell ref="A31:F31"/>
    <mergeCell ref="A32:F32"/>
  </mergeCells>
  <phoneticPr fontId="8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F21" sqref="F21"/>
    </sheetView>
  </sheetViews>
  <sheetFormatPr defaultColWidth="9.140625" defaultRowHeight="13.5"/>
  <cols>
    <col min="1" max="1" width="7.5703125" style="2" customWidth="1"/>
    <col min="2" max="2" width="25.140625" style="2" customWidth="1"/>
    <col min="3" max="3" width="14.42578125" style="2" customWidth="1"/>
    <col min="4" max="4" width="15.5703125" style="2" customWidth="1"/>
    <col min="5" max="11" width="10.140625" style="3" customWidth="1"/>
    <col min="12" max="12" width="18" style="3" customWidth="1"/>
    <col min="13" max="16384" width="9.140625" style="3"/>
  </cols>
  <sheetData>
    <row r="1" spans="1:13" ht="30" customHeight="1">
      <c r="A1" s="393" t="s">
        <v>350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3" s="1" customFormat="1" ht="20.100000000000001" customHeight="1">
      <c r="A2" s="394" t="s">
        <v>297</v>
      </c>
      <c r="B2" s="394"/>
      <c r="C2" s="22"/>
      <c r="D2" s="23"/>
    </row>
    <row r="3" spans="1:13" s="1" customFormat="1" ht="20.100000000000001" customHeight="1">
      <c r="A3" s="395" t="s">
        <v>298</v>
      </c>
      <c r="B3" s="396"/>
      <c r="C3" s="396"/>
      <c r="D3" s="396"/>
      <c r="E3" s="396"/>
      <c r="F3" s="396"/>
      <c r="G3" s="396"/>
      <c r="H3" s="396"/>
      <c r="I3" s="396"/>
      <c r="J3" s="396"/>
      <c r="K3" s="436" t="s">
        <v>351</v>
      </c>
      <c r="L3" s="436"/>
    </row>
    <row r="4" spans="1:13" s="1" customFormat="1" ht="20.100000000000001" customHeight="1">
      <c r="A4" s="437" t="s">
        <v>26</v>
      </c>
      <c r="B4" s="437" t="s">
        <v>352</v>
      </c>
      <c r="C4" s="437" t="s">
        <v>353</v>
      </c>
      <c r="D4" s="437" t="s">
        <v>354</v>
      </c>
      <c r="E4" s="437" t="s">
        <v>355</v>
      </c>
      <c r="F4" s="437"/>
      <c r="G4" s="437"/>
      <c r="H4" s="437"/>
      <c r="I4" s="437"/>
      <c r="J4" s="437"/>
      <c r="K4" s="437"/>
      <c r="L4" s="438" t="s">
        <v>317</v>
      </c>
      <c r="M4" s="102"/>
    </row>
    <row r="5" spans="1:13" s="1" customFormat="1" ht="20.100000000000001" customHeight="1">
      <c r="A5" s="437"/>
      <c r="B5" s="437"/>
      <c r="C5" s="437"/>
      <c r="D5" s="437"/>
      <c r="E5" s="5" t="s">
        <v>356</v>
      </c>
      <c r="F5" s="5" t="s">
        <v>357</v>
      </c>
      <c r="G5" s="5" t="s">
        <v>303</v>
      </c>
      <c r="H5" s="5" t="s">
        <v>358</v>
      </c>
      <c r="I5" s="5" t="s">
        <v>359</v>
      </c>
      <c r="J5" s="5"/>
      <c r="K5" s="5" t="s">
        <v>360</v>
      </c>
      <c r="L5" s="439"/>
      <c r="M5" s="102"/>
    </row>
    <row r="6" spans="1:13" s="1" customFormat="1" ht="20.100000000000001" customHeight="1">
      <c r="A6" s="59"/>
      <c r="B6" s="100"/>
      <c r="C6" s="100"/>
      <c r="D6" s="100"/>
      <c r="E6" s="9"/>
      <c r="F6" s="9"/>
      <c r="G6" s="9"/>
      <c r="H6" s="9"/>
      <c r="I6" s="9"/>
      <c r="J6" s="9"/>
      <c r="K6" s="9"/>
      <c r="L6" s="9"/>
      <c r="M6" s="102"/>
    </row>
    <row r="7" spans="1:13" s="1" customFormat="1" ht="20.100000000000001" customHeight="1">
      <c r="A7" s="59"/>
      <c r="B7" s="100"/>
      <c r="C7" s="100"/>
      <c r="D7" s="100"/>
      <c r="E7" s="9"/>
      <c r="F7" s="9"/>
      <c r="G7" s="9"/>
      <c r="H7" s="9"/>
      <c r="I7" s="9"/>
      <c r="J7" s="9"/>
      <c r="K7" s="9"/>
      <c r="L7" s="9"/>
      <c r="M7" s="102"/>
    </row>
    <row r="8" spans="1:13" s="1" customFormat="1" ht="20.100000000000001" customHeight="1">
      <c r="A8" s="59"/>
      <c r="B8" s="100"/>
      <c r="C8" s="100"/>
      <c r="D8" s="100"/>
      <c r="E8" s="9"/>
      <c r="F8" s="9"/>
      <c r="G8" s="9"/>
      <c r="H8" s="9"/>
      <c r="I8" s="9"/>
      <c r="J8" s="9"/>
      <c r="K8" s="9"/>
      <c r="L8" s="9"/>
      <c r="M8" s="102"/>
    </row>
    <row r="9" spans="1:13" s="1" customFormat="1" ht="20.100000000000001" customHeight="1">
      <c r="A9" s="59"/>
      <c r="B9" s="100"/>
      <c r="C9" s="100"/>
      <c r="D9" s="100"/>
      <c r="E9" s="9"/>
      <c r="F9" s="9"/>
      <c r="G9" s="9"/>
      <c r="H9" s="9"/>
      <c r="I9" s="9"/>
      <c r="J9" s="9"/>
      <c r="K9" s="9"/>
      <c r="L9" s="9"/>
    </row>
    <row r="10" spans="1:13" s="1" customFormat="1" ht="20.100000000000001" customHeight="1">
      <c r="A10" s="59"/>
      <c r="B10" s="100"/>
      <c r="C10" s="100"/>
      <c r="D10" s="100"/>
      <c r="E10" s="9"/>
      <c r="F10" s="9"/>
      <c r="G10" s="9"/>
      <c r="H10" s="9"/>
      <c r="I10" s="9"/>
      <c r="J10" s="9"/>
      <c r="K10" s="9"/>
      <c r="L10" s="9"/>
    </row>
    <row r="11" spans="1:13" s="1" customFormat="1" ht="20.100000000000001" customHeight="1">
      <c r="A11" s="59"/>
      <c r="B11" s="100"/>
      <c r="C11" s="100"/>
      <c r="D11" s="100"/>
      <c r="E11" s="9"/>
      <c r="F11" s="9"/>
      <c r="G11" s="9"/>
      <c r="H11" s="9"/>
      <c r="I11" s="9"/>
      <c r="J11" s="9"/>
      <c r="K11" s="9"/>
      <c r="L11" s="9"/>
    </row>
    <row r="12" spans="1:13" s="1" customFormat="1" ht="20.100000000000001" customHeight="1">
      <c r="A12" s="59"/>
      <c r="B12" s="100"/>
      <c r="C12" s="100"/>
      <c r="D12" s="100"/>
      <c r="E12" s="9"/>
      <c r="F12" s="9"/>
      <c r="G12" s="9"/>
      <c r="H12" s="9"/>
      <c r="I12" s="9"/>
      <c r="J12" s="9"/>
      <c r="K12" s="9"/>
      <c r="L12" s="9"/>
    </row>
    <row r="13" spans="1:13" s="1" customFormat="1" ht="20.100000000000001" customHeight="1">
      <c r="A13" s="59"/>
      <c r="B13" s="100"/>
      <c r="C13" s="100"/>
      <c r="D13" s="100"/>
      <c r="E13" s="9"/>
      <c r="F13" s="9"/>
      <c r="G13" s="9"/>
      <c r="H13" s="9"/>
      <c r="I13" s="9"/>
      <c r="J13" s="9"/>
      <c r="K13" s="9"/>
      <c r="L13" s="9"/>
    </row>
    <row r="14" spans="1:13" s="1" customFormat="1" ht="20.100000000000001" customHeight="1">
      <c r="A14" s="59"/>
      <c r="B14" s="100"/>
      <c r="C14" s="100"/>
      <c r="D14" s="100"/>
      <c r="E14" s="9"/>
      <c r="F14" s="9"/>
      <c r="G14" s="9"/>
      <c r="H14" s="9"/>
      <c r="I14" s="9"/>
      <c r="J14" s="9"/>
      <c r="K14" s="9"/>
      <c r="L14" s="9"/>
    </row>
    <row r="15" spans="1:13" s="1" customFormat="1" ht="20.100000000000001" customHeight="1">
      <c r="A15" s="59"/>
      <c r="B15" s="100"/>
      <c r="C15" s="100"/>
      <c r="D15" s="100"/>
      <c r="E15" s="9"/>
      <c r="F15" s="9"/>
      <c r="G15" s="9"/>
      <c r="H15" s="9"/>
      <c r="I15" s="9"/>
      <c r="J15" s="9"/>
      <c r="K15" s="9"/>
      <c r="L15" s="9"/>
    </row>
    <row r="16" spans="1:13" s="1" customFormat="1" ht="20.100000000000001" customHeight="1">
      <c r="A16" s="59"/>
      <c r="B16" s="100"/>
      <c r="C16" s="100"/>
      <c r="D16" s="100"/>
      <c r="E16" s="9"/>
      <c r="F16" s="9"/>
      <c r="G16" s="9"/>
      <c r="H16" s="9"/>
      <c r="I16" s="9"/>
      <c r="J16" s="9"/>
      <c r="K16" s="9"/>
      <c r="L16" s="9"/>
    </row>
    <row r="17" spans="1:1" ht="20.100000000000001" customHeight="1">
      <c r="A17" s="101"/>
    </row>
    <row r="18" spans="1:1" ht="20.100000000000001" customHeight="1">
      <c r="A18" s="101"/>
    </row>
    <row r="19" spans="1:1" ht="20.100000000000001" customHeight="1">
      <c r="A19" s="101"/>
    </row>
    <row r="20" spans="1:1" ht="20.100000000000001" customHeight="1">
      <c r="A20" s="101"/>
    </row>
    <row r="21" spans="1:1" ht="20.100000000000001" customHeight="1"/>
    <row r="22" spans="1:1" ht="20.100000000000001" customHeight="1"/>
    <row r="23" spans="1:1" ht="20.100000000000001" customHeight="1"/>
    <row r="24" spans="1:1" ht="20.100000000000001" customHeight="1"/>
    <row r="25" spans="1:1" ht="20.100000000000001" customHeight="1"/>
    <row r="26" spans="1:1" ht="20.100000000000001" customHeight="1"/>
    <row r="27" spans="1:1" ht="20.100000000000001" customHeight="1"/>
  </sheetData>
  <mergeCells count="10">
    <mergeCell ref="A1:L1"/>
    <mergeCell ref="A2:B2"/>
    <mergeCell ref="A3:J3"/>
    <mergeCell ref="K3:L3"/>
    <mergeCell ref="E4:K4"/>
    <mergeCell ref="A4:A5"/>
    <mergeCell ref="B4:B5"/>
    <mergeCell ref="C4:C5"/>
    <mergeCell ref="D4:D5"/>
    <mergeCell ref="L4:L5"/>
  </mergeCells>
  <phoneticPr fontId="8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Q19" sqref="Q19"/>
    </sheetView>
  </sheetViews>
  <sheetFormatPr defaultColWidth="9.140625" defaultRowHeight="13.5"/>
  <cols>
    <col min="1" max="1" width="4.140625" style="2" customWidth="1"/>
    <col min="2" max="2" width="16.7109375" style="2" customWidth="1"/>
    <col min="3" max="3" width="19" style="2" customWidth="1"/>
    <col min="4" max="14" width="8.7109375" style="3" customWidth="1"/>
    <col min="15" max="15" width="11.28515625" style="3" customWidth="1"/>
    <col min="16" max="16384" width="9.140625" style="3"/>
  </cols>
  <sheetData>
    <row r="1" spans="1:15" ht="30" customHeight="1">
      <c r="A1" s="393" t="s">
        <v>361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</row>
    <row r="2" spans="1:15" s="1" customFormat="1" ht="20.100000000000001" customHeight="1">
      <c r="A2" s="394" t="s">
        <v>297</v>
      </c>
      <c r="B2" s="394"/>
      <c r="C2" s="394"/>
    </row>
    <row r="3" spans="1:15" s="1" customFormat="1" ht="20.100000000000001" customHeight="1">
      <c r="A3" s="395" t="s">
        <v>298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436" t="s">
        <v>351</v>
      </c>
      <c r="N3" s="436"/>
      <c r="O3" s="436"/>
    </row>
    <row r="4" spans="1:15" s="1" customFormat="1" ht="20.100000000000001" customHeight="1">
      <c r="A4" s="437" t="s">
        <v>26</v>
      </c>
      <c r="B4" s="437" t="s">
        <v>352</v>
      </c>
      <c r="C4" s="437" t="s">
        <v>300</v>
      </c>
      <c r="D4" s="437" t="s">
        <v>362</v>
      </c>
      <c r="E4" s="437"/>
      <c r="F4" s="437"/>
      <c r="G4" s="437"/>
      <c r="H4" s="437" t="s">
        <v>363</v>
      </c>
      <c r="I4" s="437"/>
      <c r="J4" s="437"/>
      <c r="K4" s="437"/>
      <c r="L4" s="437"/>
      <c r="M4" s="437"/>
      <c r="N4" s="437"/>
      <c r="O4" s="438" t="s">
        <v>317</v>
      </c>
    </row>
    <row r="5" spans="1:15" s="1" customFormat="1" ht="20.100000000000001" customHeight="1">
      <c r="A5" s="437"/>
      <c r="B5" s="437"/>
      <c r="C5" s="437"/>
      <c r="D5" s="5" t="s">
        <v>364</v>
      </c>
      <c r="E5" s="5" t="s">
        <v>356</v>
      </c>
      <c r="F5" s="5" t="s">
        <v>357</v>
      </c>
      <c r="G5" s="5" t="s">
        <v>360</v>
      </c>
      <c r="H5" s="70" t="s">
        <v>303</v>
      </c>
      <c r="I5" s="70" t="s">
        <v>365</v>
      </c>
      <c r="J5" s="70" t="s">
        <v>358</v>
      </c>
      <c r="K5" s="70" t="s">
        <v>359</v>
      </c>
      <c r="L5" s="70" t="s">
        <v>366</v>
      </c>
      <c r="M5" s="70" t="s">
        <v>367</v>
      </c>
      <c r="N5" s="70" t="s">
        <v>360</v>
      </c>
      <c r="O5" s="439"/>
    </row>
    <row r="6" spans="1:15" s="1" customFormat="1" ht="20.100000000000001" customHeight="1">
      <c r="A6" s="44"/>
      <c r="B6" s="44"/>
      <c r="C6" s="71"/>
      <c r="D6" s="44"/>
      <c r="E6" s="44"/>
      <c r="F6" s="44"/>
      <c r="G6" s="72"/>
      <c r="H6" s="73"/>
      <c r="I6" s="98"/>
      <c r="J6" s="98"/>
      <c r="K6" s="98"/>
      <c r="L6" s="98"/>
      <c r="M6" s="98"/>
      <c r="N6" s="73"/>
      <c r="O6" s="72"/>
    </row>
    <row r="7" spans="1:15" s="69" customFormat="1" ht="20.100000000000001" customHeight="1">
      <c r="A7" s="74"/>
      <c r="B7" s="74"/>
      <c r="C7" s="75"/>
      <c r="D7" s="74"/>
      <c r="E7" s="74"/>
      <c r="F7" s="74"/>
      <c r="G7" s="76"/>
      <c r="H7" s="77"/>
      <c r="I7" s="99"/>
      <c r="J7" s="99"/>
      <c r="K7" s="99"/>
      <c r="L7" s="99"/>
      <c r="M7" s="99"/>
      <c r="N7" s="77"/>
      <c r="O7" s="76"/>
    </row>
    <row r="8" spans="1:15" s="69" customFormat="1" ht="20.100000000000001" customHeight="1">
      <c r="A8" s="74"/>
      <c r="B8" s="74"/>
      <c r="C8" s="78"/>
      <c r="D8" s="74"/>
      <c r="E8" s="74"/>
      <c r="F8" s="74"/>
      <c r="G8" s="76"/>
      <c r="H8" s="77"/>
      <c r="I8" s="99"/>
      <c r="J8" s="99"/>
      <c r="K8" s="99"/>
      <c r="L8" s="99"/>
      <c r="M8" s="99"/>
      <c r="N8" s="77"/>
      <c r="O8" s="76"/>
    </row>
    <row r="9" spans="1:15" s="69" customFormat="1" ht="20.100000000000001" customHeight="1">
      <c r="A9" s="74"/>
      <c r="B9" s="79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69" customFormat="1" ht="20.100000000000001" customHeight="1">
      <c r="A10" s="74"/>
      <c r="B10" s="79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69" customFormat="1" ht="20.100000000000001" customHeight="1">
      <c r="A11" s="74"/>
      <c r="B11" s="79"/>
      <c r="C11" s="75"/>
      <c r="D11" s="76"/>
      <c r="E11" s="76"/>
      <c r="F11" s="76"/>
      <c r="G11" s="76"/>
      <c r="H11" s="80"/>
      <c r="I11" s="80"/>
      <c r="J11" s="80"/>
      <c r="K11" s="80"/>
      <c r="L11" s="80"/>
      <c r="M11" s="80"/>
      <c r="N11" s="76"/>
      <c r="O11" s="76"/>
    </row>
    <row r="12" spans="1:15" s="69" customFormat="1" ht="20.100000000000001" customHeight="1">
      <c r="A12" s="74"/>
      <c r="B12" s="79"/>
      <c r="C12" s="79"/>
      <c r="D12" s="76"/>
      <c r="E12" s="76"/>
      <c r="F12" s="76"/>
      <c r="G12" s="76"/>
      <c r="H12" s="80"/>
      <c r="I12" s="80"/>
      <c r="J12" s="80"/>
      <c r="K12" s="80"/>
      <c r="L12" s="80"/>
      <c r="M12" s="80"/>
      <c r="N12" s="76"/>
      <c r="O12" s="76"/>
    </row>
    <row r="13" spans="1:15" s="69" customFormat="1" ht="20.100000000000001" customHeight="1">
      <c r="A13" s="74"/>
      <c r="B13" s="81"/>
      <c r="C13" s="81"/>
      <c r="D13" s="76"/>
      <c r="E13" s="76"/>
      <c r="F13" s="76"/>
      <c r="G13" s="76"/>
      <c r="H13" s="80"/>
      <c r="I13" s="80"/>
      <c r="J13" s="80"/>
      <c r="K13" s="80"/>
      <c r="L13" s="80"/>
      <c r="M13" s="80"/>
      <c r="N13" s="76"/>
      <c r="O13" s="76"/>
    </row>
    <row r="14" spans="1:15" s="69" customFormat="1" ht="20.100000000000001" customHeight="1">
      <c r="A14" s="74"/>
      <c r="B14" s="81"/>
      <c r="C14" s="82"/>
      <c r="D14" s="76"/>
      <c r="E14" s="76"/>
      <c r="F14" s="76"/>
      <c r="G14" s="76"/>
      <c r="H14" s="80"/>
      <c r="I14" s="80"/>
      <c r="J14" s="80"/>
      <c r="K14" s="80"/>
      <c r="L14" s="80"/>
      <c r="M14" s="80"/>
      <c r="N14" s="76"/>
      <c r="O14" s="76"/>
    </row>
    <row r="15" spans="1:15" s="69" customFormat="1" ht="20.100000000000001" customHeight="1">
      <c r="A15" s="74"/>
      <c r="B15" s="79"/>
      <c r="C15" s="75"/>
      <c r="D15" s="76"/>
      <c r="E15" s="76"/>
      <c r="F15" s="76"/>
      <c r="G15" s="76"/>
      <c r="H15" s="80"/>
      <c r="I15" s="80"/>
      <c r="J15" s="80"/>
      <c r="K15" s="80"/>
      <c r="L15" s="80"/>
      <c r="M15" s="80"/>
      <c r="N15" s="76"/>
      <c r="O15" s="76"/>
    </row>
    <row r="16" spans="1:15" s="69" customFormat="1" ht="20.100000000000001" customHeight="1">
      <c r="A16" s="74"/>
      <c r="B16" s="79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5" s="69" customFormat="1" ht="20.100000000000001" customHeight="1">
      <c r="A17" s="74"/>
      <c r="B17" s="79"/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15" s="69" customFormat="1" ht="20.100000000000001" customHeight="1">
      <c r="A18" s="74"/>
      <c r="B18" s="79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1:15" s="69" customFormat="1" ht="20.100000000000001" customHeight="1">
      <c r="A19" s="74"/>
      <c r="B19" s="83"/>
      <c r="C19" s="83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1:15" s="69" customFormat="1" ht="20.100000000000001" customHeight="1">
      <c r="A20" s="74"/>
      <c r="B20" s="83"/>
      <c r="C20" s="83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s="69" customFormat="1" ht="20.100000000000001" customHeight="1">
      <c r="A21" s="74"/>
      <c r="B21" s="84"/>
      <c r="C21" s="84"/>
      <c r="D21" s="85"/>
      <c r="E21" s="85"/>
      <c r="F21" s="85"/>
      <c r="G21" s="76"/>
      <c r="H21" s="85"/>
      <c r="I21" s="85"/>
      <c r="J21" s="85"/>
      <c r="K21" s="76"/>
      <c r="L21" s="85"/>
      <c r="M21" s="85"/>
      <c r="N21" s="76"/>
      <c r="O21" s="76"/>
    </row>
    <row r="22" spans="1:15" s="69" customFormat="1" ht="20.100000000000001" customHeight="1">
      <c r="A22" s="74"/>
      <c r="B22" s="79"/>
      <c r="C22" s="79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 s="69" customFormat="1" ht="20.100000000000001" customHeight="1">
      <c r="A23" s="74"/>
      <c r="B23" s="79"/>
      <c r="C23" s="79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s="69" customFormat="1" ht="20.100000000000001" customHeight="1">
      <c r="A24" s="74"/>
      <c r="B24" s="79"/>
      <c r="C24" s="79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s="69" customFormat="1" ht="20.100000000000001" customHeight="1">
      <c r="A25" s="74"/>
      <c r="B25" s="86"/>
      <c r="C25" s="87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s="69" customFormat="1" ht="20.100000000000001" customHeight="1">
      <c r="A26" s="74"/>
      <c r="B26" s="79"/>
      <c r="C26" s="79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5" s="69" customFormat="1" ht="20.100000000000001" customHeight="1">
      <c r="A27" s="74"/>
      <c r="B27" s="79"/>
      <c r="C27" s="7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15" s="69" customFormat="1" ht="20.100000000000001" customHeight="1">
      <c r="A28" s="74"/>
      <c r="B28" s="79"/>
      <c r="C28" s="79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s="69" customFormat="1" ht="20.100000000000001" customHeight="1">
      <c r="A29" s="74"/>
      <c r="B29" s="79"/>
      <c r="C29" s="79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5" s="69" customFormat="1" ht="20.100000000000001" customHeight="1">
      <c r="A30" s="88"/>
      <c r="B30" s="83"/>
      <c r="C30" s="83"/>
      <c r="D30" s="85"/>
      <c r="E30" s="85"/>
      <c r="F30" s="85"/>
      <c r="G30" s="85"/>
      <c r="H30" s="76"/>
      <c r="I30" s="85"/>
      <c r="J30" s="85"/>
      <c r="K30" s="85"/>
      <c r="L30" s="85"/>
      <c r="M30" s="85"/>
      <c r="N30" s="76"/>
      <c r="O30" s="76"/>
    </row>
    <row r="31" spans="1:15" s="69" customFormat="1" ht="20.100000000000001" customHeight="1">
      <c r="A31" s="74"/>
      <c r="B31" s="79"/>
      <c r="C31" s="79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5" s="69" customFormat="1" ht="20.100000000000001" customHeight="1">
      <c r="A32" s="74"/>
      <c r="B32" s="86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 s="69" customFormat="1" ht="20.100000000000001" customHeight="1">
      <c r="A33" s="74"/>
      <c r="B33" s="79"/>
      <c r="C33" s="89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1:15" s="69" customFormat="1" ht="20.100000000000001" customHeight="1">
      <c r="A34" s="74"/>
      <c r="B34" s="79"/>
      <c r="C34" s="79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 s="69" customFormat="1" ht="20.100000000000001" customHeight="1">
      <c r="A35" s="74"/>
      <c r="B35" s="90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5" s="69" customFormat="1" ht="20.100000000000001" customHeight="1">
      <c r="A36" s="74"/>
      <c r="B36" s="83"/>
      <c r="C36" s="83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1:15" s="69" customFormat="1" ht="20.100000000000001" customHeight="1">
      <c r="A37" s="74"/>
      <c r="B37" s="83"/>
      <c r="C37" s="83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ht="20.100000000000001" hidden="1" customHeight="1">
      <c r="A38" s="91">
        <v>516</v>
      </c>
      <c r="B38" s="92" t="s">
        <v>368</v>
      </c>
      <c r="C38" s="93" t="s">
        <v>369</v>
      </c>
      <c r="D38" s="94">
        <v>13.44</v>
      </c>
      <c r="E38" s="94">
        <v>6.96</v>
      </c>
      <c r="F38" s="94"/>
      <c r="G38" s="94">
        <f t="shared" ref="G38:G44" si="0">SUM(D38:F38)</f>
        <v>20.399999999999999</v>
      </c>
      <c r="H38" s="94">
        <f>1*H35</f>
        <v>0</v>
      </c>
      <c r="I38" s="94"/>
      <c r="J38" s="94"/>
      <c r="K38" s="94">
        <f>3.5*'9'!E27</f>
        <v>0</v>
      </c>
      <c r="L38" s="94"/>
      <c r="M38" s="94"/>
      <c r="N38" s="94">
        <f>SUM(H38:M38)</f>
        <v>0</v>
      </c>
      <c r="O38" s="94">
        <f>N38+G38</f>
        <v>20.399999999999999</v>
      </c>
    </row>
    <row r="39" spans="1:15" ht="20.100000000000001" hidden="1" customHeight="1">
      <c r="A39" s="91">
        <v>517</v>
      </c>
      <c r="B39" s="92" t="s">
        <v>370</v>
      </c>
      <c r="C39" s="93"/>
      <c r="D39" s="94">
        <v>0.36</v>
      </c>
      <c r="E39" s="94">
        <v>0.18</v>
      </c>
      <c r="F39" s="94"/>
      <c r="G39" s="94">
        <f t="shared" si="0"/>
        <v>0.54</v>
      </c>
      <c r="H39" s="94">
        <f>1*H35</f>
        <v>0</v>
      </c>
      <c r="I39" s="94"/>
      <c r="J39" s="94"/>
      <c r="K39" s="94">
        <f>0.5*'9'!E27</f>
        <v>0</v>
      </c>
      <c r="L39" s="94"/>
      <c r="M39" s="94"/>
      <c r="N39" s="94">
        <f>SUM(H39:M39)</f>
        <v>0</v>
      </c>
      <c r="O39" s="94">
        <f>N39+G39</f>
        <v>0.54</v>
      </c>
    </row>
    <row r="40" spans="1:15" ht="20.100000000000001" hidden="1" customHeight="1">
      <c r="A40" s="91">
        <v>523</v>
      </c>
      <c r="B40" s="95" t="s">
        <v>371</v>
      </c>
      <c r="C40" s="96"/>
      <c r="D40" s="94">
        <v>2.4</v>
      </c>
      <c r="E40" s="94">
        <v>7.02</v>
      </c>
      <c r="F40" s="94">
        <v>0.3</v>
      </c>
      <c r="G40" s="94">
        <f t="shared" si="0"/>
        <v>9.7200000000000006</v>
      </c>
      <c r="H40" s="94">
        <f>2*'14'!D5</f>
        <v>0</v>
      </c>
      <c r="I40" s="94"/>
      <c r="J40" s="94"/>
      <c r="K40" s="94">
        <f>35.5*'6'!H5</f>
        <v>0</v>
      </c>
      <c r="L40" s="94"/>
      <c r="M40" s="94"/>
      <c r="N40" s="94">
        <f t="shared" ref="N40:N44" si="1">SUM(H40:M40)</f>
        <v>0</v>
      </c>
      <c r="O40" s="94">
        <f t="shared" ref="O40:O44" si="2">N40+G40</f>
        <v>9.7200000000000006</v>
      </c>
    </row>
    <row r="41" spans="1:15" ht="20.100000000000001" hidden="1" customHeight="1">
      <c r="A41" s="91">
        <v>524</v>
      </c>
      <c r="B41" s="95" t="s">
        <v>372</v>
      </c>
      <c r="C41" s="95"/>
      <c r="D41" s="94">
        <v>6.06</v>
      </c>
      <c r="E41" s="94">
        <v>6.6</v>
      </c>
      <c r="F41" s="94">
        <v>0.9</v>
      </c>
      <c r="G41" s="94">
        <f t="shared" si="0"/>
        <v>13.56</v>
      </c>
      <c r="H41" s="94">
        <f>'14'!D5</f>
        <v>0</v>
      </c>
      <c r="I41" s="94"/>
      <c r="J41" s="94"/>
      <c r="K41" s="94">
        <f>45*'6'!H5</f>
        <v>0</v>
      </c>
      <c r="L41" s="94"/>
      <c r="M41" s="94"/>
      <c r="N41" s="94">
        <f t="shared" si="1"/>
        <v>0</v>
      </c>
      <c r="O41" s="94">
        <f t="shared" si="2"/>
        <v>13.56</v>
      </c>
    </row>
    <row r="42" spans="1:15" ht="20.100000000000001" hidden="1" customHeight="1">
      <c r="A42" s="91">
        <v>531</v>
      </c>
      <c r="B42" s="95" t="s">
        <v>373</v>
      </c>
      <c r="C42" s="96" t="s">
        <v>374</v>
      </c>
      <c r="D42" s="97">
        <v>1.5</v>
      </c>
      <c r="E42" s="97">
        <v>1.17</v>
      </c>
      <c r="F42" s="97"/>
      <c r="G42" s="94">
        <f t="shared" si="0"/>
        <v>2.67</v>
      </c>
      <c r="H42" s="94">
        <f>0.5*H32</f>
        <v>0</v>
      </c>
      <c r="I42" s="97"/>
      <c r="J42" s="97"/>
      <c r="K42" s="94">
        <f>8.5*'9'!E27</f>
        <v>0</v>
      </c>
      <c r="L42" s="97"/>
      <c r="M42" s="97"/>
      <c r="N42" s="94">
        <f t="shared" si="1"/>
        <v>0</v>
      </c>
      <c r="O42" s="94">
        <f t="shared" si="2"/>
        <v>2.67</v>
      </c>
    </row>
    <row r="43" spans="1:15" ht="20.100000000000001" hidden="1" customHeight="1">
      <c r="A43" s="91">
        <v>532</v>
      </c>
      <c r="B43" s="95" t="s">
        <v>373</v>
      </c>
      <c r="C43" s="96" t="s">
        <v>375</v>
      </c>
      <c r="D43" s="97">
        <v>7.9</v>
      </c>
      <c r="E43" s="97">
        <v>6.16</v>
      </c>
      <c r="F43" s="97"/>
      <c r="G43" s="94">
        <f t="shared" si="0"/>
        <v>14.06</v>
      </c>
      <c r="H43" s="94">
        <f>H32</f>
        <v>0</v>
      </c>
      <c r="I43" s="97"/>
      <c r="J43" s="97"/>
      <c r="K43" s="94">
        <f>12.5*'9'!E27</f>
        <v>0</v>
      </c>
      <c r="L43" s="97"/>
      <c r="M43" s="97"/>
      <c r="N43" s="94">
        <f t="shared" si="1"/>
        <v>0</v>
      </c>
      <c r="O43" s="94">
        <f t="shared" si="2"/>
        <v>14.06</v>
      </c>
    </row>
    <row r="44" spans="1:15" ht="20.100000000000001" hidden="1" customHeight="1">
      <c r="A44" s="91">
        <v>533</v>
      </c>
      <c r="B44" s="95" t="s">
        <v>373</v>
      </c>
      <c r="C44" s="96" t="s">
        <v>376</v>
      </c>
      <c r="D44" s="97">
        <v>10.53</v>
      </c>
      <c r="E44" s="97">
        <v>8.2100000000000009</v>
      </c>
      <c r="F44" s="97"/>
      <c r="G44" s="97">
        <f t="shared" si="0"/>
        <v>18.739999999999998</v>
      </c>
      <c r="H44" s="94">
        <f>H43</f>
        <v>0</v>
      </c>
      <c r="I44" s="97"/>
      <c r="J44" s="97"/>
      <c r="K44" s="94">
        <f>25*'9'!E27</f>
        <v>0</v>
      </c>
      <c r="L44" s="97"/>
      <c r="M44" s="97"/>
      <c r="N44" s="94">
        <f t="shared" si="1"/>
        <v>0</v>
      </c>
      <c r="O44" s="94">
        <f t="shared" si="2"/>
        <v>18.739999999999998</v>
      </c>
    </row>
  </sheetData>
  <mergeCells count="10">
    <mergeCell ref="A1:O1"/>
    <mergeCell ref="A2:C2"/>
    <mergeCell ref="A3:L3"/>
    <mergeCell ref="M3:O3"/>
    <mergeCell ref="D4:G4"/>
    <mergeCell ref="H4:N4"/>
    <mergeCell ref="A4:A5"/>
    <mergeCell ref="B4:B5"/>
    <mergeCell ref="C4:C5"/>
    <mergeCell ref="O4:O5"/>
  </mergeCells>
  <phoneticPr fontId="8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L25" sqref="L25"/>
    </sheetView>
  </sheetViews>
  <sheetFormatPr defaultColWidth="9.140625" defaultRowHeight="13.5"/>
  <cols>
    <col min="1" max="1" width="6.42578125" style="2" customWidth="1"/>
    <col min="2" max="2" width="29.28515625" style="2" customWidth="1"/>
    <col min="3" max="3" width="11" style="2" customWidth="1"/>
    <col min="4" max="5" width="14.42578125" style="2" customWidth="1"/>
    <col min="6" max="6" width="14.42578125" style="3" customWidth="1"/>
    <col min="7" max="7" width="11" style="3" customWidth="1"/>
    <col min="8" max="8" width="13.28515625" style="3" customWidth="1"/>
    <col min="9" max="16384" width="9.140625" style="3"/>
  </cols>
  <sheetData>
    <row r="1" spans="1:8" ht="30" customHeight="1">
      <c r="A1" s="393" t="s">
        <v>377</v>
      </c>
      <c r="B1" s="393"/>
      <c r="C1" s="393"/>
      <c r="D1" s="393"/>
      <c r="E1" s="393"/>
      <c r="F1" s="393"/>
      <c r="G1" s="393"/>
    </row>
    <row r="2" spans="1:8" s="1" customFormat="1" ht="20.100000000000001" customHeight="1">
      <c r="A2" s="394" t="s">
        <v>297</v>
      </c>
      <c r="B2" s="394"/>
      <c r="C2" s="22"/>
      <c r="D2" s="22"/>
      <c r="E2" s="23"/>
    </row>
    <row r="3" spans="1:8" s="1" customFormat="1" ht="20.100000000000001" customHeight="1">
      <c r="A3" s="395" t="s">
        <v>298</v>
      </c>
      <c r="B3" s="396"/>
      <c r="C3" s="396"/>
      <c r="D3" s="396"/>
      <c r="E3" s="396"/>
      <c r="F3" s="396"/>
      <c r="G3" s="396"/>
    </row>
    <row r="4" spans="1:8" s="1" customFormat="1" ht="20.100000000000001" customHeight="1">
      <c r="A4" s="5" t="s">
        <v>26</v>
      </c>
      <c r="B4" s="5" t="s">
        <v>378</v>
      </c>
      <c r="C4" s="5" t="s">
        <v>301</v>
      </c>
      <c r="D4" s="5" t="s">
        <v>379</v>
      </c>
      <c r="E4" s="5" t="s">
        <v>30</v>
      </c>
      <c r="F4" s="5" t="s">
        <v>31</v>
      </c>
      <c r="G4" s="5" t="s">
        <v>323</v>
      </c>
    </row>
    <row r="5" spans="1:8" s="1" customFormat="1" ht="20.100000000000001" customHeight="1">
      <c r="A5" s="44"/>
      <c r="B5" s="45"/>
      <c r="C5" s="46"/>
      <c r="D5" s="47"/>
      <c r="E5" s="47"/>
      <c r="F5" s="48"/>
      <c r="G5" s="44"/>
    </row>
    <row r="6" spans="1:8" s="40" customFormat="1" ht="20.100000000000001" customHeight="1">
      <c r="A6" s="45"/>
      <c r="B6" s="45"/>
      <c r="C6" s="47"/>
      <c r="D6" s="49"/>
      <c r="E6" s="49"/>
      <c r="F6" s="50"/>
      <c r="G6" s="5"/>
    </row>
    <row r="7" spans="1:8" s="41" customFormat="1" ht="20.100000000000001" customHeight="1">
      <c r="A7" s="51"/>
      <c r="B7" s="51"/>
      <c r="C7" s="51"/>
      <c r="D7" s="52"/>
      <c r="E7" s="49"/>
      <c r="F7" s="49"/>
      <c r="G7" s="53"/>
      <c r="H7" s="54"/>
    </row>
    <row r="8" spans="1:8" s="41" customFormat="1" ht="20.100000000000001" customHeight="1">
      <c r="A8" s="51"/>
      <c r="B8" s="51"/>
      <c r="C8" s="55"/>
      <c r="D8" s="52"/>
      <c r="E8" s="49"/>
      <c r="F8" s="49"/>
      <c r="G8" s="53"/>
    </row>
    <row r="9" spans="1:8" s="41" customFormat="1" ht="20.100000000000001" customHeight="1">
      <c r="A9" s="51"/>
      <c r="B9" s="51"/>
      <c r="C9" s="51"/>
      <c r="D9" s="52"/>
      <c r="E9" s="49"/>
      <c r="F9" s="49"/>
      <c r="G9" s="53"/>
    </row>
    <row r="10" spans="1:8" s="41" customFormat="1" ht="20.100000000000001" customHeight="1">
      <c r="A10" s="51"/>
      <c r="B10" s="51"/>
      <c r="C10" s="55"/>
      <c r="D10" s="52"/>
      <c r="E10" s="49"/>
      <c r="F10" s="49"/>
      <c r="G10" s="53"/>
    </row>
    <row r="11" spans="1:8" s="41" customFormat="1" ht="20.100000000000001" customHeight="1">
      <c r="A11" s="51"/>
      <c r="B11" s="51"/>
      <c r="C11" s="55"/>
      <c r="D11" s="52"/>
      <c r="E11" s="49"/>
      <c r="F11" s="49"/>
      <c r="G11" s="53"/>
    </row>
    <row r="12" spans="1:8" s="41" customFormat="1" ht="20.100000000000001" customHeight="1">
      <c r="A12" s="55"/>
      <c r="B12" s="55"/>
      <c r="C12" s="55"/>
      <c r="D12" s="56"/>
      <c r="E12" s="49"/>
      <c r="F12" s="49"/>
      <c r="G12" s="53"/>
    </row>
    <row r="13" spans="1:8" s="41" customFormat="1" ht="20.100000000000001" customHeight="1">
      <c r="A13" s="55"/>
      <c r="B13" s="55"/>
      <c r="C13" s="55"/>
      <c r="D13" s="56"/>
      <c r="E13" s="57"/>
      <c r="F13" s="49"/>
      <c r="G13" s="53"/>
    </row>
    <row r="14" spans="1:8" s="41" customFormat="1" ht="20.100000000000001" customHeight="1">
      <c r="A14" s="47"/>
      <c r="B14" s="47"/>
      <c r="C14" s="47"/>
      <c r="D14" s="49"/>
      <c r="E14" s="58"/>
      <c r="F14" s="58"/>
      <c r="G14" s="53"/>
    </row>
    <row r="15" spans="1:8" s="42" customFormat="1" ht="20.100000000000001" customHeight="1">
      <c r="A15" s="47"/>
      <c r="B15" s="47"/>
      <c r="C15" s="47"/>
      <c r="D15" s="49"/>
      <c r="E15" s="58"/>
      <c r="F15" s="58"/>
      <c r="G15" s="53"/>
    </row>
    <row r="16" spans="1:8" s="43" customFormat="1" ht="20.100000000000001" customHeight="1">
      <c r="A16" s="59"/>
      <c r="B16" s="59"/>
      <c r="C16" s="59"/>
      <c r="D16" s="60"/>
      <c r="E16" s="60"/>
      <c r="F16" s="61"/>
      <c r="G16" s="9"/>
    </row>
    <row r="17" spans="1:7" s="1" customFormat="1" ht="20.100000000000001" customHeight="1">
      <c r="A17" s="59"/>
      <c r="B17" s="59"/>
      <c r="C17" s="59"/>
      <c r="D17" s="60"/>
      <c r="E17" s="60"/>
      <c r="F17" s="61"/>
      <c r="G17" s="9"/>
    </row>
    <row r="18" spans="1:7" s="1" customFormat="1" ht="20.100000000000001" customHeight="1">
      <c r="A18" s="59"/>
      <c r="B18" s="59"/>
      <c r="C18" s="59"/>
      <c r="D18" s="60"/>
      <c r="E18" s="60"/>
      <c r="F18" s="61"/>
      <c r="G18" s="9"/>
    </row>
    <row r="19" spans="1:7" s="1" customFormat="1" ht="20.100000000000001" customHeight="1">
      <c r="A19" s="59"/>
      <c r="B19" s="59"/>
      <c r="C19" s="59"/>
      <c r="D19" s="60"/>
      <c r="E19" s="60"/>
      <c r="F19" s="61"/>
      <c r="G19" s="9"/>
    </row>
    <row r="20" spans="1:7" s="40" customFormat="1" ht="20.100000000000001" customHeight="1">
      <c r="A20" s="62"/>
      <c r="B20" s="62"/>
      <c r="C20" s="62"/>
      <c r="D20" s="63"/>
      <c r="E20" s="63"/>
      <c r="F20" s="64"/>
      <c r="G20" s="65"/>
    </row>
    <row r="21" spans="1:7">
      <c r="A21" s="66"/>
      <c r="B21" s="67"/>
      <c r="C21" s="66"/>
      <c r="D21" s="66"/>
      <c r="E21" s="66"/>
      <c r="F21" s="66"/>
      <c r="G21" s="68"/>
    </row>
  </sheetData>
  <mergeCells count="3">
    <mergeCell ref="A1:G1"/>
    <mergeCell ref="A2:B2"/>
    <mergeCell ref="A3:G3"/>
  </mergeCells>
  <phoneticPr fontId="83" type="noConversion"/>
  <conditionalFormatting sqref="B6:E6">
    <cfRule type="cellIs" dxfId="0" priority="1" stopIfTrue="1" operator="equal">
      <formula>0</formula>
    </cfRule>
  </conditionalFormatting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K17" sqref="K17"/>
    </sheetView>
  </sheetViews>
  <sheetFormatPr defaultColWidth="9.140625" defaultRowHeight="13.5"/>
  <cols>
    <col min="1" max="1" width="7.5703125" style="20" customWidth="1"/>
    <col min="2" max="2" width="17.85546875" style="20" customWidth="1"/>
    <col min="3" max="3" width="14.42578125" style="20" customWidth="1"/>
    <col min="4" max="4" width="9.85546875" style="20" customWidth="1"/>
    <col min="5" max="7" width="14.42578125" style="20" customWidth="1"/>
    <col min="8" max="8" width="8.7109375" style="20" customWidth="1"/>
    <col min="9" max="9" width="15.42578125" style="20" hidden="1" customWidth="1"/>
    <col min="10" max="15" width="10.28515625" style="20" customWidth="1"/>
    <col min="16" max="17" width="10.28515625" style="3" customWidth="1"/>
    <col min="18" max="16384" width="9.140625" style="3"/>
  </cols>
  <sheetData>
    <row r="1" spans="1:15" s="17" customFormat="1" ht="30" customHeight="1">
      <c r="A1" s="440" t="s">
        <v>380</v>
      </c>
      <c r="B1" s="440"/>
      <c r="C1" s="440"/>
      <c r="D1" s="440"/>
      <c r="E1" s="440"/>
      <c r="F1" s="440"/>
      <c r="G1" s="440"/>
      <c r="H1" s="440"/>
      <c r="I1" s="37" t="s">
        <v>381</v>
      </c>
    </row>
    <row r="2" spans="1:15" s="2" customFormat="1" ht="20.100000000000001" customHeight="1">
      <c r="A2" s="21" t="s">
        <v>297</v>
      </c>
      <c r="B2" s="21"/>
      <c r="C2" s="22"/>
      <c r="D2" s="22"/>
      <c r="E2" s="23"/>
      <c r="F2" s="1"/>
      <c r="G2" s="1"/>
      <c r="H2" s="3"/>
      <c r="I2" s="17"/>
      <c r="J2" s="17"/>
      <c r="K2" s="17"/>
      <c r="L2" s="17"/>
      <c r="M2" s="17"/>
      <c r="N2" s="17"/>
      <c r="O2" s="17"/>
    </row>
    <row r="3" spans="1:15" s="18" customFormat="1" ht="20.100000000000001" customHeight="1">
      <c r="A3" s="24" t="s">
        <v>3</v>
      </c>
      <c r="B3" s="24"/>
      <c r="C3" s="25"/>
      <c r="D3" s="26"/>
      <c r="E3" s="27"/>
      <c r="F3" s="28"/>
      <c r="G3" s="29"/>
      <c r="H3" s="30"/>
      <c r="I3" s="38"/>
      <c r="J3" s="38"/>
      <c r="K3" s="38"/>
      <c r="L3" s="38"/>
      <c r="M3" s="38"/>
      <c r="N3" s="38"/>
      <c r="O3" s="38"/>
    </row>
    <row r="4" spans="1:15" s="18" customFormat="1" ht="20.100000000000001" customHeight="1">
      <c r="A4" s="31" t="s">
        <v>382</v>
      </c>
      <c r="B4" s="32"/>
      <c r="C4" s="32"/>
      <c r="D4" s="32"/>
      <c r="E4" s="32"/>
      <c r="F4" s="31" t="s">
        <v>383</v>
      </c>
      <c r="G4" s="32"/>
      <c r="H4" s="33"/>
      <c r="I4" s="38"/>
      <c r="J4" s="38"/>
      <c r="K4" s="38"/>
      <c r="L4" s="38"/>
      <c r="M4" s="38"/>
      <c r="N4" s="38"/>
      <c r="O4" s="38"/>
    </row>
    <row r="5" spans="1:15" s="2" customFormat="1" ht="20.100000000000001" customHeight="1">
      <c r="A5" s="441" t="s">
        <v>384</v>
      </c>
      <c r="B5" s="441"/>
      <c r="C5" s="441"/>
      <c r="D5" s="441"/>
      <c r="E5" s="441"/>
      <c r="F5" s="441"/>
      <c r="G5" s="441"/>
      <c r="H5" s="33"/>
      <c r="I5" s="17"/>
      <c r="J5" s="17"/>
      <c r="K5" s="17"/>
      <c r="L5" s="17"/>
      <c r="M5" s="17"/>
      <c r="N5" s="17"/>
      <c r="O5" s="17"/>
    </row>
    <row r="6" spans="1:15" ht="20.100000000000001" customHeight="1">
      <c r="A6" s="441"/>
      <c r="B6" s="441"/>
      <c r="C6" s="441"/>
      <c r="D6" s="441"/>
      <c r="E6" s="441"/>
      <c r="F6" s="441"/>
      <c r="G6" s="441"/>
      <c r="H6" s="33"/>
    </row>
    <row r="7" spans="1:15" ht="20.100000000000001" customHeight="1">
      <c r="A7" s="441"/>
      <c r="B7" s="441"/>
      <c r="C7" s="441"/>
      <c r="D7" s="441"/>
      <c r="E7" s="441"/>
      <c r="F7" s="441"/>
      <c r="G7" s="441"/>
      <c r="H7" s="33"/>
    </row>
    <row r="8" spans="1:15" ht="20.100000000000001" customHeight="1">
      <c r="A8" s="35" t="s">
        <v>26</v>
      </c>
      <c r="B8" s="35" t="s">
        <v>299</v>
      </c>
      <c r="C8" s="35" t="s">
        <v>353</v>
      </c>
      <c r="D8" s="35" t="s">
        <v>301</v>
      </c>
      <c r="E8" s="35" t="s">
        <v>29</v>
      </c>
      <c r="F8" s="35" t="s">
        <v>385</v>
      </c>
      <c r="G8" s="35" t="s">
        <v>386</v>
      </c>
      <c r="H8" s="33"/>
    </row>
    <row r="9" spans="1:15" ht="20.100000000000001" customHeight="1">
      <c r="A9" s="35">
        <v>1</v>
      </c>
      <c r="B9" s="34" t="s">
        <v>387</v>
      </c>
      <c r="C9" s="36"/>
      <c r="D9" s="36"/>
      <c r="E9" s="36"/>
      <c r="F9" s="36"/>
      <c r="G9" s="36"/>
      <c r="H9" s="33"/>
    </row>
    <row r="10" spans="1:15" ht="20.100000000000001" customHeight="1">
      <c r="A10" s="35">
        <v>1.1000000000000001</v>
      </c>
      <c r="B10" s="34" t="s">
        <v>310</v>
      </c>
      <c r="C10" s="36"/>
      <c r="D10" s="36"/>
      <c r="E10" s="36"/>
      <c r="F10" s="36"/>
      <c r="G10" s="36"/>
      <c r="H10" s="33"/>
    </row>
    <row r="11" spans="1:15" ht="20.100000000000001" customHeight="1">
      <c r="A11" s="35"/>
      <c r="B11" s="34"/>
      <c r="C11" s="36"/>
      <c r="D11" s="36"/>
      <c r="E11" s="36"/>
      <c r="F11" s="36"/>
      <c r="G11" s="36"/>
      <c r="H11" s="33"/>
    </row>
    <row r="12" spans="1:15" ht="20.100000000000001" customHeight="1">
      <c r="A12" s="35"/>
      <c r="B12" s="34"/>
      <c r="C12" s="36"/>
      <c r="D12" s="36"/>
      <c r="E12" s="36"/>
      <c r="F12" s="36"/>
      <c r="G12" s="36"/>
      <c r="H12" s="33"/>
    </row>
    <row r="13" spans="1:15" ht="20.100000000000001" customHeight="1">
      <c r="A13" s="35"/>
      <c r="B13" s="34"/>
      <c r="C13" s="36"/>
      <c r="D13" s="36"/>
      <c r="E13" s="36"/>
      <c r="F13" s="36"/>
      <c r="G13" s="36"/>
      <c r="H13" s="33"/>
    </row>
    <row r="14" spans="1:15" ht="20.100000000000001" customHeight="1">
      <c r="A14" s="35">
        <v>1.2</v>
      </c>
      <c r="B14" s="34" t="s">
        <v>311</v>
      </c>
      <c r="C14" s="36"/>
      <c r="D14" s="36"/>
      <c r="E14" s="36"/>
      <c r="F14" s="36"/>
      <c r="G14" s="36"/>
      <c r="H14" s="33"/>
    </row>
    <row r="15" spans="1:15" ht="20.100000000000001" customHeight="1">
      <c r="A15" s="35"/>
      <c r="B15" s="34"/>
      <c r="C15" s="36"/>
      <c r="D15" s="36"/>
      <c r="E15" s="36"/>
      <c r="F15" s="36"/>
      <c r="G15" s="36"/>
      <c r="H15" s="33"/>
    </row>
    <row r="16" spans="1:15" ht="20.100000000000001" customHeight="1">
      <c r="A16" s="35"/>
      <c r="B16" s="34"/>
      <c r="C16" s="36"/>
      <c r="D16" s="36"/>
      <c r="E16" s="36"/>
      <c r="F16" s="36"/>
      <c r="G16" s="36"/>
      <c r="H16" s="33"/>
    </row>
    <row r="17" spans="1:15" ht="20.100000000000001" customHeight="1">
      <c r="A17" s="35"/>
      <c r="B17" s="34"/>
      <c r="C17" s="36"/>
      <c r="D17" s="36"/>
      <c r="E17" s="36"/>
      <c r="F17" s="36"/>
      <c r="G17" s="36"/>
      <c r="H17" s="33"/>
    </row>
    <row r="18" spans="1:15" ht="20.100000000000001" customHeight="1">
      <c r="A18" s="35">
        <v>1.3</v>
      </c>
      <c r="B18" s="34" t="s">
        <v>312</v>
      </c>
      <c r="C18" s="36"/>
      <c r="D18" s="36"/>
      <c r="E18" s="36"/>
      <c r="F18" s="36"/>
      <c r="G18" s="36"/>
      <c r="H18" s="33"/>
    </row>
    <row r="19" spans="1:15" ht="20.100000000000001" customHeight="1">
      <c r="A19" s="35"/>
      <c r="B19" s="34"/>
      <c r="C19" s="36"/>
      <c r="D19" s="36"/>
      <c r="E19" s="36"/>
      <c r="F19" s="36"/>
      <c r="G19" s="36"/>
      <c r="H19" s="33"/>
    </row>
    <row r="20" spans="1:15" ht="20.100000000000001" customHeight="1">
      <c r="A20" s="35">
        <v>1.4</v>
      </c>
      <c r="B20" s="34" t="s">
        <v>388</v>
      </c>
      <c r="C20" s="36"/>
      <c r="D20" s="36"/>
      <c r="E20" s="36"/>
      <c r="F20" s="36"/>
      <c r="G20" s="36"/>
      <c r="H20" s="33"/>
    </row>
    <row r="21" spans="1:15" ht="20.100000000000001" customHeight="1">
      <c r="A21" s="35">
        <v>1.5</v>
      </c>
      <c r="B21" s="34" t="s">
        <v>389</v>
      </c>
      <c r="C21" s="36"/>
      <c r="D21" s="36"/>
      <c r="E21" s="36"/>
      <c r="F21" s="36"/>
      <c r="G21" s="36"/>
      <c r="H21" s="33"/>
    </row>
    <row r="22" spans="1:15" s="19" customFormat="1" ht="20.100000000000001" customHeight="1">
      <c r="A22" s="35">
        <v>2</v>
      </c>
      <c r="B22" s="34" t="s">
        <v>314</v>
      </c>
      <c r="C22" s="36"/>
      <c r="D22" s="36"/>
      <c r="E22" s="36"/>
      <c r="F22" s="36"/>
      <c r="G22" s="36"/>
      <c r="H22" s="33"/>
      <c r="I22" s="39"/>
      <c r="J22" s="39"/>
      <c r="K22" s="39"/>
      <c r="L22" s="39"/>
      <c r="M22" s="39"/>
      <c r="N22" s="39"/>
      <c r="O22" s="39"/>
    </row>
    <row r="23" spans="1:15" s="19" customFormat="1" ht="20.100000000000001" customHeight="1">
      <c r="A23" s="35">
        <v>3</v>
      </c>
      <c r="B23" s="34" t="s">
        <v>315</v>
      </c>
      <c r="C23" s="36"/>
      <c r="D23" s="36"/>
      <c r="E23" s="36"/>
      <c r="F23" s="36"/>
      <c r="G23" s="36"/>
      <c r="H23" s="33"/>
      <c r="I23" s="39"/>
      <c r="J23" s="39"/>
      <c r="K23" s="39"/>
      <c r="L23" s="39"/>
      <c r="M23" s="39"/>
      <c r="N23" s="39"/>
      <c r="O23" s="39"/>
    </row>
    <row r="24" spans="1:15" s="19" customFormat="1" ht="20.100000000000001" customHeight="1">
      <c r="A24" s="35">
        <v>4</v>
      </c>
      <c r="B24" s="34" t="s">
        <v>316</v>
      </c>
      <c r="C24" s="36"/>
      <c r="D24" s="36"/>
      <c r="E24" s="36"/>
      <c r="F24" s="36"/>
      <c r="G24" s="36"/>
      <c r="H24" s="33"/>
      <c r="I24" s="39"/>
      <c r="J24" s="39"/>
      <c r="K24" s="39"/>
      <c r="L24" s="39"/>
      <c r="M24" s="39"/>
      <c r="N24" s="39"/>
      <c r="O24" s="39"/>
    </row>
    <row r="25" spans="1:15" ht="20.100000000000001" customHeight="1">
      <c r="A25" s="35"/>
      <c r="B25" s="34"/>
      <c r="C25" s="36"/>
      <c r="D25" s="36"/>
      <c r="E25" s="36"/>
      <c r="F25" s="36"/>
      <c r="G25" s="36"/>
      <c r="H25" s="33"/>
    </row>
    <row r="26" spans="1:15" ht="20.100000000000001" customHeight="1">
      <c r="A26" s="36"/>
      <c r="B26" s="34" t="s">
        <v>317</v>
      </c>
      <c r="C26" s="36"/>
      <c r="D26" s="36"/>
      <c r="E26" s="36"/>
      <c r="F26" s="36"/>
      <c r="G26" s="36"/>
      <c r="H26" s="33"/>
    </row>
    <row r="27" spans="1:15" ht="20.100000000000001" customHeight="1"/>
  </sheetData>
  <mergeCells count="2">
    <mergeCell ref="A1:H1"/>
    <mergeCell ref="A5:G7"/>
  </mergeCells>
  <phoneticPr fontId="8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G20" sqref="G20"/>
    </sheetView>
  </sheetViews>
  <sheetFormatPr defaultColWidth="9.140625" defaultRowHeight="13.5"/>
  <cols>
    <col min="1" max="1" width="9.85546875" style="2" customWidth="1"/>
    <col min="2" max="2" width="29.28515625" style="2" customWidth="1"/>
    <col min="3" max="3" width="14.42578125" style="2" customWidth="1"/>
    <col min="4" max="4" width="29.28515625" style="3" customWidth="1"/>
    <col min="5" max="5" width="19" style="3" customWidth="1"/>
    <col min="6" max="16384" width="9.140625" style="3"/>
  </cols>
  <sheetData>
    <row r="1" spans="1:5" ht="30" customHeight="1">
      <c r="A1" s="393" t="s">
        <v>390</v>
      </c>
      <c r="B1" s="393"/>
      <c r="C1" s="393"/>
      <c r="D1" s="393"/>
      <c r="E1" s="393"/>
    </row>
    <row r="2" spans="1:5" ht="20.100000000000001" customHeight="1">
      <c r="A2" s="394" t="s">
        <v>297</v>
      </c>
      <c r="B2" s="394"/>
      <c r="C2" s="4"/>
      <c r="D2" s="4"/>
      <c r="E2" s="4"/>
    </row>
    <row r="3" spans="1:5" ht="20.100000000000001" customHeight="1">
      <c r="A3" s="395" t="s">
        <v>298</v>
      </c>
      <c r="B3" s="396"/>
      <c r="C3" s="396"/>
      <c r="D3" s="396"/>
      <c r="E3" s="396"/>
    </row>
    <row r="4" spans="1:5" s="1" customFormat="1" ht="20.100000000000001" customHeight="1">
      <c r="A4" s="5" t="s">
        <v>26</v>
      </c>
      <c r="B4" s="5" t="s">
        <v>391</v>
      </c>
      <c r="C4" s="5" t="s">
        <v>28</v>
      </c>
      <c r="D4" s="5" t="s">
        <v>30</v>
      </c>
      <c r="E4" s="5" t="s">
        <v>7</v>
      </c>
    </row>
    <row r="5" spans="1:5" s="1" customFormat="1" ht="20.100000000000001" customHeight="1">
      <c r="A5" s="6"/>
      <c r="B5" s="7"/>
      <c r="C5" s="7"/>
      <c r="D5" s="8"/>
      <c r="E5" s="9"/>
    </row>
    <row r="6" spans="1:5" s="1" customFormat="1" ht="20.100000000000001" customHeight="1">
      <c r="A6" s="10"/>
      <c r="B6" s="11"/>
      <c r="C6" s="11"/>
      <c r="D6" s="12"/>
      <c r="E6" s="13"/>
    </row>
    <row r="7" spans="1:5" s="1" customFormat="1" ht="20.100000000000001" customHeight="1">
      <c r="A7" s="14"/>
      <c r="B7" s="15"/>
      <c r="C7" s="15"/>
      <c r="D7" s="16"/>
      <c r="E7" s="9"/>
    </row>
    <row r="8" spans="1:5" ht="20.100000000000001" customHeight="1"/>
    <row r="9" spans="1:5" ht="20.100000000000001" customHeight="1"/>
    <row r="10" spans="1:5" s="2" customFormat="1" ht="20.100000000000001" customHeight="1">
      <c r="D10" s="3"/>
      <c r="E10" s="3"/>
    </row>
    <row r="11" spans="1:5" s="2" customFormat="1" ht="20.100000000000001" customHeight="1">
      <c r="D11" s="3"/>
      <c r="E11" s="3"/>
    </row>
    <row r="12" spans="1:5" s="2" customFormat="1" ht="20.100000000000001" customHeight="1">
      <c r="D12" s="3"/>
      <c r="E12" s="3"/>
    </row>
    <row r="13" spans="1:5" s="2" customFormat="1" ht="20.100000000000001" customHeight="1">
      <c r="D13" s="3"/>
      <c r="E13" s="3"/>
    </row>
    <row r="14" spans="1:5" s="2" customFormat="1" ht="20.100000000000001" customHeight="1">
      <c r="D14" s="3"/>
      <c r="E14" s="3"/>
    </row>
    <row r="15" spans="1:5" s="2" customFormat="1" ht="20.100000000000001" customHeight="1">
      <c r="D15" s="3"/>
      <c r="E15" s="3"/>
    </row>
    <row r="16" spans="1:5" s="2" customFormat="1" ht="20.100000000000001" customHeight="1">
      <c r="D16" s="3"/>
      <c r="E16" s="3"/>
    </row>
    <row r="17" spans="4:5" s="2" customFormat="1" ht="20.100000000000001" customHeight="1">
      <c r="D17" s="3"/>
      <c r="E17" s="3"/>
    </row>
  </sheetData>
  <mergeCells count="3">
    <mergeCell ref="A1:E1"/>
    <mergeCell ref="A2:B2"/>
    <mergeCell ref="A3:E3"/>
  </mergeCells>
  <phoneticPr fontId="8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I9" sqref="I9"/>
    </sheetView>
  </sheetViews>
  <sheetFormatPr defaultColWidth="9.140625" defaultRowHeight="14.25"/>
  <cols>
    <col min="1" max="1" width="11" style="225" customWidth="1"/>
    <col min="2" max="2" width="29.28515625" style="225" customWidth="1"/>
    <col min="3" max="3" width="6.42578125" style="225" customWidth="1"/>
    <col min="4" max="4" width="11.42578125" style="332" customWidth="1"/>
    <col min="5" max="5" width="14.42578125" style="225" customWidth="1"/>
    <col min="6" max="6" width="10.42578125" style="225" customWidth="1"/>
    <col min="7" max="7" width="17.140625" style="225" customWidth="1"/>
    <col min="8" max="8" width="15.85546875" style="29" customWidth="1"/>
    <col min="9" max="9" width="13.28515625" style="218" customWidth="1"/>
    <col min="10" max="16384" width="9.140625" style="218"/>
  </cols>
  <sheetData>
    <row r="1" spans="1:9" ht="30" customHeight="1">
      <c r="A1" s="372" t="s">
        <v>0</v>
      </c>
      <c r="B1" s="372"/>
      <c r="C1" s="372"/>
      <c r="D1" s="372"/>
      <c r="E1" s="372"/>
      <c r="F1" s="372"/>
      <c r="G1" s="372"/>
    </row>
    <row r="2" spans="1:9" ht="30" customHeight="1">
      <c r="A2" s="372" t="s">
        <v>23</v>
      </c>
      <c r="B2" s="372"/>
      <c r="C2" s="372"/>
      <c r="D2" s="372"/>
      <c r="E2" s="372"/>
      <c r="F2" s="372"/>
      <c r="G2" s="372"/>
    </row>
    <row r="3" spans="1:9" s="219" customFormat="1" ht="20.100000000000001" customHeight="1">
      <c r="A3" s="377" t="s">
        <v>2</v>
      </c>
      <c r="B3" s="377"/>
      <c r="C3" s="26"/>
      <c r="D3" s="26"/>
      <c r="E3" s="27"/>
      <c r="F3" s="29"/>
      <c r="G3" s="29"/>
      <c r="H3" s="29"/>
    </row>
    <row r="4" spans="1:9" s="219" customFormat="1" ht="20.100000000000001" customHeight="1">
      <c r="A4" s="377" t="s">
        <v>3</v>
      </c>
      <c r="B4" s="377"/>
      <c r="C4" s="26"/>
      <c r="D4" s="26"/>
      <c r="E4" s="27"/>
      <c r="F4" s="29"/>
      <c r="G4" s="29"/>
      <c r="H4" s="29"/>
    </row>
    <row r="5" spans="1:9" s="219" customFormat="1" ht="20.100000000000001" customHeight="1">
      <c r="A5" s="378" t="s">
        <v>24</v>
      </c>
      <c r="B5" s="378"/>
      <c r="C5" s="333"/>
      <c r="D5" s="334"/>
      <c r="E5" s="379" t="s">
        <v>25</v>
      </c>
      <c r="F5" s="379"/>
      <c r="G5" s="379"/>
      <c r="H5" s="29"/>
    </row>
    <row r="6" spans="1:9" s="219" customFormat="1" ht="24.95" customHeight="1">
      <c r="A6" s="335" t="s">
        <v>26</v>
      </c>
      <c r="B6" s="335" t="s">
        <v>27</v>
      </c>
      <c r="C6" s="335" t="s">
        <v>28</v>
      </c>
      <c r="D6" s="336" t="s">
        <v>29</v>
      </c>
      <c r="E6" s="335" t="s">
        <v>30</v>
      </c>
      <c r="F6" s="335" t="s">
        <v>31</v>
      </c>
      <c r="G6" s="335" t="s">
        <v>7</v>
      </c>
      <c r="H6" s="29"/>
    </row>
    <row r="7" spans="1:9" s="331" customFormat="1" ht="41.25" customHeight="1">
      <c r="A7" s="335" t="s">
        <v>32</v>
      </c>
      <c r="B7" s="337" t="s">
        <v>8</v>
      </c>
      <c r="C7" s="338"/>
      <c r="D7" s="339"/>
      <c r="E7" s="339"/>
      <c r="F7" s="340"/>
      <c r="G7" s="271" t="s">
        <v>33</v>
      </c>
      <c r="H7" s="29"/>
      <c r="I7" s="356">
        <v>0.26954879999999998</v>
      </c>
    </row>
    <row r="8" spans="1:9" s="219" customFormat="1" ht="33" customHeight="1">
      <c r="A8" s="341">
        <v>1.1000000000000001</v>
      </c>
      <c r="B8" s="342" t="s">
        <v>34</v>
      </c>
      <c r="C8" s="341" t="s">
        <v>35</v>
      </c>
      <c r="D8" s="343"/>
      <c r="E8" s="344"/>
      <c r="F8" s="345"/>
      <c r="G8" s="361" t="s">
        <v>392</v>
      </c>
      <c r="H8" s="346"/>
      <c r="I8" s="219">
        <v>23.626228608897499</v>
      </c>
    </row>
    <row r="9" spans="1:9" s="219" customFormat="1" ht="31.5" customHeight="1">
      <c r="A9" s="341">
        <v>1.2</v>
      </c>
      <c r="B9" s="342" t="s">
        <v>36</v>
      </c>
      <c r="C9" s="341" t="s">
        <v>35</v>
      </c>
      <c r="D9" s="343"/>
      <c r="E9" s="344"/>
      <c r="F9" s="345"/>
      <c r="G9" s="341"/>
      <c r="H9" s="346"/>
    </row>
    <row r="10" spans="1:9" s="219" customFormat="1" ht="24.95" customHeight="1">
      <c r="A10" s="341">
        <v>1.3</v>
      </c>
      <c r="B10" s="347" t="s">
        <v>37</v>
      </c>
      <c r="C10" s="341" t="s">
        <v>35</v>
      </c>
      <c r="D10" s="343"/>
      <c r="E10" s="343"/>
      <c r="F10" s="343"/>
      <c r="G10" s="348"/>
      <c r="H10" s="29"/>
    </row>
    <row r="11" spans="1:9" s="219" customFormat="1" ht="24.95" customHeight="1">
      <c r="A11" s="375" t="s">
        <v>38</v>
      </c>
      <c r="B11" s="375"/>
      <c r="C11" s="375"/>
      <c r="D11" s="375"/>
      <c r="E11" s="376"/>
      <c r="F11" s="349"/>
      <c r="G11" s="350" t="s">
        <v>35</v>
      </c>
      <c r="H11" s="29"/>
    </row>
    <row r="12" spans="1:9" s="219" customFormat="1" ht="20.100000000000001" customHeight="1">
      <c r="A12" s="351"/>
      <c r="B12" s="351"/>
      <c r="C12" s="351"/>
      <c r="D12" s="352"/>
      <c r="E12" s="351"/>
      <c r="F12" s="353"/>
      <c r="G12" s="354"/>
      <c r="H12" s="29"/>
    </row>
    <row r="13" spans="1:9" s="219" customFormat="1" ht="20.100000000000001" customHeight="1">
      <c r="A13" s="26"/>
      <c r="B13" s="26"/>
      <c r="C13" s="26"/>
      <c r="D13" s="355"/>
      <c r="E13" s="26"/>
      <c r="F13" s="26"/>
      <c r="G13" s="26"/>
      <c r="H13" s="29"/>
    </row>
    <row r="14" spans="1:9" s="219" customFormat="1" ht="20.100000000000001" customHeight="1">
      <c r="A14" s="370" t="s">
        <v>20</v>
      </c>
      <c r="B14" s="370"/>
      <c r="C14" s="370"/>
      <c r="D14" s="370"/>
      <c r="E14" s="370"/>
      <c r="F14" s="370"/>
      <c r="G14" s="370"/>
    </row>
    <row r="15" spans="1:9" s="219" customFormat="1" ht="20.100000000000001" customHeight="1">
      <c r="A15" s="370" t="s">
        <v>21</v>
      </c>
      <c r="B15" s="370"/>
      <c r="C15" s="370"/>
      <c r="D15" s="370"/>
      <c r="E15" s="370"/>
      <c r="F15" s="370"/>
      <c r="G15" s="370"/>
    </row>
    <row r="16" spans="1:9" s="219" customFormat="1" ht="20.100000000000001" customHeight="1">
      <c r="A16" s="371" t="s">
        <v>39</v>
      </c>
      <c r="B16" s="371"/>
      <c r="C16" s="371"/>
      <c r="D16" s="371"/>
      <c r="E16" s="371"/>
      <c r="F16" s="371"/>
      <c r="G16" s="371"/>
    </row>
  </sheetData>
  <mergeCells count="10">
    <mergeCell ref="A11:E11"/>
    <mergeCell ref="A14:G14"/>
    <mergeCell ref="A15:G15"/>
    <mergeCell ref="A16:G16"/>
    <mergeCell ref="A1:G1"/>
    <mergeCell ref="A2:G2"/>
    <mergeCell ref="A3:B3"/>
    <mergeCell ref="A4:B4"/>
    <mergeCell ref="A5:B5"/>
    <mergeCell ref="E5:G5"/>
  </mergeCells>
  <phoneticPr fontId="8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2"/>
  <sheetViews>
    <sheetView showGridLines="0" workbookViewId="0">
      <selection activeCell="J12" sqref="J12"/>
    </sheetView>
  </sheetViews>
  <sheetFormatPr defaultColWidth="9" defaultRowHeight="12.75"/>
  <cols>
    <col min="1" max="1" width="10.140625" customWidth="1"/>
    <col min="2" max="2" width="27.42578125" style="307" customWidth="1"/>
    <col min="3" max="3" width="7.28515625" customWidth="1"/>
    <col min="4" max="5" width="14.140625" customWidth="1"/>
    <col min="6" max="6" width="13.5703125" style="308" customWidth="1"/>
    <col min="7" max="7" width="10.28515625" customWidth="1"/>
  </cols>
  <sheetData>
    <row r="1" spans="1:7" s="218" customFormat="1" ht="30" customHeight="1">
      <c r="A1" s="372" t="s">
        <v>0</v>
      </c>
      <c r="B1" s="372"/>
      <c r="C1" s="372"/>
      <c r="D1" s="372"/>
      <c r="E1" s="372"/>
      <c r="F1" s="372"/>
      <c r="G1" s="224"/>
    </row>
    <row r="2" spans="1:7" s="218" customFormat="1" ht="30" customHeight="1">
      <c r="A2" s="372" t="s">
        <v>23</v>
      </c>
      <c r="B2" s="372"/>
      <c r="C2" s="372"/>
      <c r="D2" s="372"/>
      <c r="E2" s="372"/>
      <c r="F2" s="372"/>
      <c r="G2" s="224"/>
    </row>
    <row r="3" spans="1:7" s="218" customFormat="1" ht="20.100000000000001" customHeight="1">
      <c r="A3" s="380" t="s">
        <v>2</v>
      </c>
      <c r="B3" s="380"/>
      <c r="C3" s="225"/>
      <c r="D3" s="225"/>
      <c r="E3" s="27"/>
      <c r="F3" s="226"/>
      <c r="G3" s="309"/>
    </row>
    <row r="4" spans="1:7" s="218" customFormat="1" ht="20.100000000000001" customHeight="1">
      <c r="A4" s="249" t="s">
        <v>3</v>
      </c>
      <c r="B4" s="249"/>
      <c r="C4" s="225"/>
      <c r="D4" s="225"/>
      <c r="E4" s="27"/>
      <c r="F4" s="226"/>
      <c r="G4" s="309"/>
    </row>
    <row r="5" spans="1:7" s="219" customFormat="1" ht="20.100000000000001" customHeight="1">
      <c r="A5" s="381" t="s">
        <v>40</v>
      </c>
      <c r="B5" s="381"/>
      <c r="C5" s="227"/>
      <c r="D5" s="228"/>
      <c r="E5" s="261" t="s">
        <v>41</v>
      </c>
      <c r="F5" s="261"/>
      <c r="G5" s="263"/>
    </row>
    <row r="6" spans="1:7" ht="27.95" customHeight="1">
      <c r="A6" s="304" t="s">
        <v>26</v>
      </c>
      <c r="B6" s="304" t="s">
        <v>42</v>
      </c>
      <c r="C6" s="304" t="s">
        <v>28</v>
      </c>
      <c r="D6" s="304" t="s">
        <v>29</v>
      </c>
      <c r="E6" s="304" t="s">
        <v>30</v>
      </c>
      <c r="F6" s="310" t="s">
        <v>43</v>
      </c>
      <c r="G6" s="311" t="s">
        <v>7</v>
      </c>
    </row>
    <row r="7" spans="1:7" ht="60" customHeight="1">
      <c r="A7" s="312" t="s">
        <v>32</v>
      </c>
      <c r="B7" s="313" t="s">
        <v>9</v>
      </c>
      <c r="C7" s="279" t="s">
        <v>44</v>
      </c>
      <c r="D7" s="279" t="s">
        <v>44</v>
      </c>
      <c r="E7" s="279"/>
      <c r="F7" s="314"/>
      <c r="G7" s="271" t="s">
        <v>45</v>
      </c>
    </row>
    <row r="8" spans="1:7" ht="24" customHeight="1">
      <c r="A8" s="315" t="s">
        <v>46</v>
      </c>
      <c r="B8" s="316" t="s">
        <v>47</v>
      </c>
      <c r="C8" s="279" t="s">
        <v>44</v>
      </c>
      <c r="D8" s="279" t="s">
        <v>44</v>
      </c>
      <c r="E8" s="279"/>
      <c r="F8" s="317"/>
      <c r="G8" s="280"/>
    </row>
    <row r="9" spans="1:7" ht="24" customHeight="1">
      <c r="A9" s="293">
        <v>1</v>
      </c>
      <c r="B9" s="318" t="s">
        <v>48</v>
      </c>
      <c r="C9" s="255"/>
      <c r="D9" s="255"/>
      <c r="E9" s="319"/>
      <c r="F9" s="317"/>
      <c r="G9" s="320"/>
    </row>
    <row r="10" spans="1:7" ht="24" customHeight="1">
      <c r="A10" s="293"/>
      <c r="B10" s="296" t="s">
        <v>49</v>
      </c>
      <c r="C10" s="255" t="s">
        <v>50</v>
      </c>
      <c r="D10" s="297">
        <v>12490</v>
      </c>
      <c r="E10" s="319"/>
      <c r="F10" s="317"/>
      <c r="G10" s="320" t="s">
        <v>51</v>
      </c>
    </row>
    <row r="11" spans="1:7" ht="24" customHeight="1">
      <c r="A11" s="293"/>
      <c r="B11" s="296" t="s">
        <v>52</v>
      </c>
      <c r="C11" s="255" t="s">
        <v>50</v>
      </c>
      <c r="D11" s="297">
        <v>20100</v>
      </c>
      <c r="E11" s="319"/>
      <c r="F11" s="317"/>
      <c r="G11" s="320" t="s">
        <v>53</v>
      </c>
    </row>
    <row r="12" spans="1:7" ht="24" customHeight="1">
      <c r="A12" s="293"/>
      <c r="B12" s="296" t="s">
        <v>54</v>
      </c>
      <c r="C12" s="255" t="s">
        <v>50</v>
      </c>
      <c r="D12" s="297">
        <v>23290</v>
      </c>
      <c r="E12" s="319"/>
      <c r="F12" s="317"/>
      <c r="G12" s="320" t="s">
        <v>55</v>
      </c>
    </row>
    <row r="13" spans="1:7" ht="24" customHeight="1">
      <c r="A13" s="293"/>
      <c r="B13" s="296" t="s">
        <v>56</v>
      </c>
      <c r="C13" s="255" t="s">
        <v>50</v>
      </c>
      <c r="D13" s="297">
        <v>4800</v>
      </c>
      <c r="E13" s="319"/>
      <c r="F13" s="317"/>
      <c r="G13" s="320" t="s">
        <v>57</v>
      </c>
    </row>
    <row r="14" spans="1:7" ht="24" customHeight="1">
      <c r="A14" s="293"/>
      <c r="B14" s="296" t="s">
        <v>58</v>
      </c>
      <c r="C14" s="255" t="s">
        <v>50</v>
      </c>
      <c r="D14" s="297">
        <v>3490</v>
      </c>
      <c r="E14" s="319"/>
      <c r="F14" s="317"/>
      <c r="G14" s="320" t="s">
        <v>59</v>
      </c>
    </row>
    <row r="15" spans="1:7" ht="24" customHeight="1">
      <c r="A15" s="293"/>
      <c r="B15" s="296" t="s">
        <v>60</v>
      </c>
      <c r="C15" s="255" t="s">
        <v>50</v>
      </c>
      <c r="D15" s="297">
        <v>50</v>
      </c>
      <c r="E15" s="319"/>
      <c r="F15" s="317"/>
      <c r="G15" s="320"/>
    </row>
    <row r="16" spans="1:7" ht="24" customHeight="1">
      <c r="A16" s="293"/>
      <c r="B16" s="296" t="s">
        <v>61</v>
      </c>
      <c r="C16" s="255" t="s">
        <v>50</v>
      </c>
      <c r="D16" s="297">
        <v>370</v>
      </c>
      <c r="E16" s="321"/>
      <c r="F16" s="317"/>
      <c r="G16" s="320" t="s">
        <v>62</v>
      </c>
    </row>
    <row r="17" spans="1:7" ht="24" customHeight="1">
      <c r="A17" s="293"/>
      <c r="B17" s="296" t="s">
        <v>63</v>
      </c>
      <c r="C17" s="255" t="s">
        <v>50</v>
      </c>
      <c r="D17" s="297">
        <v>100</v>
      </c>
      <c r="E17" s="321"/>
      <c r="F17" s="317"/>
      <c r="G17" s="322"/>
    </row>
    <row r="18" spans="1:7" ht="24" customHeight="1">
      <c r="A18" s="293"/>
      <c r="B18" s="296" t="s">
        <v>64</v>
      </c>
      <c r="C18" s="255" t="s">
        <v>50</v>
      </c>
      <c r="D18" s="297">
        <v>2560</v>
      </c>
      <c r="E18" s="319"/>
      <c r="F18" s="317"/>
      <c r="G18" s="320" t="s">
        <v>65</v>
      </c>
    </row>
    <row r="19" spans="1:7" ht="24" customHeight="1">
      <c r="A19" s="293"/>
      <c r="B19" s="296" t="s">
        <v>66</v>
      </c>
      <c r="C19" s="255" t="s">
        <v>67</v>
      </c>
      <c r="D19" s="297">
        <f>D18*2.5</f>
        <v>6400</v>
      </c>
      <c r="E19" s="321"/>
      <c r="F19" s="317"/>
      <c r="G19" s="320" t="s">
        <v>68</v>
      </c>
    </row>
    <row r="20" spans="1:7" ht="24" customHeight="1">
      <c r="A20" s="293"/>
      <c r="B20" s="296" t="s">
        <v>69</v>
      </c>
      <c r="C20" s="255" t="s">
        <v>50</v>
      </c>
      <c r="D20" s="297">
        <v>6080</v>
      </c>
      <c r="E20" s="319"/>
      <c r="F20" s="317"/>
      <c r="G20" s="320" t="s">
        <v>70</v>
      </c>
    </row>
    <row r="21" spans="1:7" ht="24" customHeight="1">
      <c r="A21" s="293"/>
      <c r="B21" s="296" t="s">
        <v>71</v>
      </c>
      <c r="C21" s="255" t="s">
        <v>67</v>
      </c>
      <c r="D21" s="297">
        <f>D20*2</f>
        <v>12160</v>
      </c>
      <c r="E21" s="321"/>
      <c r="F21" s="317"/>
      <c r="G21" s="320" t="s">
        <v>68</v>
      </c>
    </row>
    <row r="22" spans="1:7" ht="24" customHeight="1">
      <c r="A22" s="293"/>
      <c r="B22" s="296" t="s">
        <v>72</v>
      </c>
      <c r="C22" s="255" t="s">
        <v>67</v>
      </c>
      <c r="D22" s="297">
        <v>12950</v>
      </c>
      <c r="E22" s="321"/>
      <c r="F22" s="317"/>
      <c r="G22" s="320" t="s">
        <v>73</v>
      </c>
    </row>
    <row r="23" spans="1:7" ht="24" customHeight="1">
      <c r="A23" s="293"/>
      <c r="B23" s="296" t="s">
        <v>74</v>
      </c>
      <c r="C23" s="255" t="s">
        <v>67</v>
      </c>
      <c r="D23" s="297">
        <v>6475</v>
      </c>
      <c r="E23" s="319"/>
      <c r="F23" s="317"/>
      <c r="G23" s="320"/>
    </row>
    <row r="24" spans="1:7" ht="24" customHeight="1">
      <c r="A24" s="293"/>
      <c r="B24" s="296" t="s">
        <v>75</v>
      </c>
      <c r="C24" s="255" t="s">
        <v>67</v>
      </c>
      <c r="D24" s="297">
        <v>70</v>
      </c>
      <c r="E24" s="319"/>
      <c r="F24" s="317"/>
      <c r="G24" s="320"/>
    </row>
    <row r="25" spans="1:7" ht="24" customHeight="1">
      <c r="A25" s="293"/>
      <c r="B25" s="296" t="s">
        <v>76</v>
      </c>
      <c r="C25" s="255" t="s">
        <v>77</v>
      </c>
      <c r="D25" s="297">
        <v>165</v>
      </c>
      <c r="E25" s="319"/>
      <c r="F25" s="317"/>
      <c r="G25" s="320" t="s">
        <v>78</v>
      </c>
    </row>
    <row r="26" spans="1:7" ht="24" customHeight="1">
      <c r="A26" s="293"/>
      <c r="B26" s="296" t="s">
        <v>79</v>
      </c>
      <c r="C26" s="255" t="s">
        <v>80</v>
      </c>
      <c r="D26" s="297">
        <v>30</v>
      </c>
      <c r="E26" s="319"/>
      <c r="F26" s="317"/>
      <c r="G26" s="320"/>
    </row>
    <row r="27" spans="1:7" ht="24" customHeight="1">
      <c r="A27" s="293"/>
      <c r="B27" s="296" t="s">
        <v>81</v>
      </c>
      <c r="C27" s="255" t="s">
        <v>82</v>
      </c>
      <c r="D27" s="297">
        <v>12</v>
      </c>
      <c r="E27" s="319"/>
      <c r="F27" s="317"/>
      <c r="G27" s="323"/>
    </row>
    <row r="28" spans="1:7" ht="24" customHeight="1">
      <c r="A28" s="293">
        <v>2</v>
      </c>
      <c r="B28" s="296" t="s">
        <v>83</v>
      </c>
      <c r="C28" s="255"/>
      <c r="D28" s="297"/>
      <c r="E28" s="319"/>
      <c r="F28" s="317"/>
      <c r="G28" s="320"/>
    </row>
    <row r="29" spans="1:7" ht="24" customHeight="1">
      <c r="A29" s="293"/>
      <c r="B29" s="296" t="s">
        <v>49</v>
      </c>
      <c r="C29" s="255" t="s">
        <v>50</v>
      </c>
      <c r="D29" s="297">
        <v>12630</v>
      </c>
      <c r="E29" s="321"/>
      <c r="F29" s="317"/>
      <c r="G29" s="322"/>
    </row>
    <row r="30" spans="1:7" ht="24" customHeight="1">
      <c r="A30" s="293"/>
      <c r="B30" s="296" t="s">
        <v>52</v>
      </c>
      <c r="C30" s="255" t="s">
        <v>50</v>
      </c>
      <c r="D30" s="297">
        <v>5410</v>
      </c>
      <c r="E30" s="319"/>
      <c r="F30" s="317"/>
      <c r="G30" s="323"/>
    </row>
    <row r="31" spans="1:7" ht="24" customHeight="1">
      <c r="A31" s="293"/>
      <c r="B31" s="296" t="s">
        <v>54</v>
      </c>
      <c r="C31" s="255" t="s">
        <v>50</v>
      </c>
      <c r="D31" s="297">
        <v>14720</v>
      </c>
      <c r="E31" s="319"/>
      <c r="F31" s="317"/>
      <c r="G31" s="323"/>
    </row>
    <row r="32" spans="1:7" ht="24" customHeight="1">
      <c r="A32" s="293"/>
      <c r="B32" s="296" t="s">
        <v>56</v>
      </c>
      <c r="C32" s="255" t="s">
        <v>50</v>
      </c>
      <c r="D32" s="297">
        <v>50</v>
      </c>
      <c r="E32" s="321"/>
      <c r="F32" s="317"/>
      <c r="G32" s="322"/>
    </row>
    <row r="33" spans="1:7" ht="24" customHeight="1">
      <c r="A33" s="293"/>
      <c r="B33" s="296" t="s">
        <v>58</v>
      </c>
      <c r="C33" s="255" t="s">
        <v>50</v>
      </c>
      <c r="D33" s="297">
        <v>1790</v>
      </c>
      <c r="E33" s="319"/>
      <c r="F33" s="317"/>
      <c r="G33" s="323"/>
    </row>
    <row r="34" spans="1:7" ht="24" customHeight="1">
      <c r="A34" s="293"/>
      <c r="B34" s="296" t="s">
        <v>60</v>
      </c>
      <c r="C34" s="255" t="s">
        <v>50</v>
      </c>
      <c r="D34" s="297">
        <v>30</v>
      </c>
      <c r="E34" s="319"/>
      <c r="F34" s="317"/>
      <c r="G34" s="323"/>
    </row>
    <row r="35" spans="1:7" ht="24" customHeight="1">
      <c r="A35" s="293"/>
      <c r="B35" s="296" t="s">
        <v>61</v>
      </c>
      <c r="C35" s="255" t="s">
        <v>50</v>
      </c>
      <c r="D35" s="297">
        <v>600</v>
      </c>
      <c r="E35" s="319"/>
      <c r="F35" s="317"/>
      <c r="G35" s="323"/>
    </row>
    <row r="36" spans="1:7" ht="24" customHeight="1">
      <c r="A36" s="293"/>
      <c r="B36" s="296" t="s">
        <v>63</v>
      </c>
      <c r="C36" s="255" t="s">
        <v>50</v>
      </c>
      <c r="D36" s="297">
        <v>310</v>
      </c>
      <c r="E36" s="319"/>
      <c r="F36" s="317"/>
      <c r="G36" s="323"/>
    </row>
    <row r="37" spans="1:7" ht="24" customHeight="1">
      <c r="A37" s="293"/>
      <c r="B37" s="296" t="s">
        <v>64</v>
      </c>
      <c r="C37" s="255" t="s">
        <v>50</v>
      </c>
      <c r="D37" s="297">
        <v>1430</v>
      </c>
      <c r="E37" s="321"/>
      <c r="F37" s="317"/>
      <c r="G37" s="322" t="s">
        <v>44</v>
      </c>
    </row>
    <row r="38" spans="1:7" ht="24" customHeight="1">
      <c r="A38" s="293"/>
      <c r="B38" s="296" t="s">
        <v>66</v>
      </c>
      <c r="C38" s="255" t="s">
        <v>67</v>
      </c>
      <c r="D38" s="297">
        <f>D37*2.5</f>
        <v>3575</v>
      </c>
      <c r="E38" s="319"/>
      <c r="F38" s="317"/>
      <c r="G38" s="323"/>
    </row>
    <row r="39" spans="1:7" ht="24" customHeight="1">
      <c r="A39" s="293"/>
      <c r="B39" s="296" t="s">
        <v>69</v>
      </c>
      <c r="C39" s="255" t="s">
        <v>50</v>
      </c>
      <c r="D39" s="297">
        <v>80</v>
      </c>
      <c r="E39" s="319"/>
      <c r="F39" s="317"/>
      <c r="G39" s="323"/>
    </row>
    <row r="40" spans="1:7" ht="24" customHeight="1">
      <c r="A40" s="293"/>
      <c r="B40" s="296" t="s">
        <v>71</v>
      </c>
      <c r="C40" s="255" t="s">
        <v>67</v>
      </c>
      <c r="D40" s="297">
        <f>D39*2</f>
        <v>160</v>
      </c>
      <c r="E40" s="319"/>
      <c r="F40" s="317"/>
      <c r="G40" s="323"/>
    </row>
    <row r="41" spans="1:7" ht="24" customHeight="1">
      <c r="A41" s="293"/>
      <c r="B41" s="296" t="s">
        <v>84</v>
      </c>
      <c r="C41" s="255" t="s">
        <v>67</v>
      </c>
      <c r="D41" s="297">
        <f>50/0.2</f>
        <v>250</v>
      </c>
      <c r="E41" s="321"/>
      <c r="F41" s="317"/>
      <c r="G41" s="322"/>
    </row>
    <row r="42" spans="1:7" ht="24" customHeight="1">
      <c r="A42" s="293"/>
      <c r="B42" s="296" t="s">
        <v>74</v>
      </c>
      <c r="C42" s="255" t="s">
        <v>67</v>
      </c>
      <c r="D42" s="297">
        <f>25/0.2</f>
        <v>125</v>
      </c>
      <c r="E42" s="321"/>
      <c r="F42" s="317"/>
      <c r="G42" s="322"/>
    </row>
    <row r="43" spans="1:7" ht="24" customHeight="1">
      <c r="A43" s="293"/>
      <c r="B43" s="296" t="s">
        <v>75</v>
      </c>
      <c r="C43" s="255" t="s">
        <v>67</v>
      </c>
      <c r="D43" s="297">
        <v>50</v>
      </c>
      <c r="E43" s="319"/>
      <c r="F43" s="317"/>
      <c r="G43" s="323"/>
    </row>
    <row r="44" spans="1:7" ht="24" customHeight="1">
      <c r="A44" s="293"/>
      <c r="B44" s="296" t="s">
        <v>76</v>
      </c>
      <c r="C44" s="255" t="s">
        <v>77</v>
      </c>
      <c r="D44" s="297">
        <v>62.1</v>
      </c>
      <c r="E44" s="321"/>
      <c r="F44" s="317"/>
      <c r="G44" s="322"/>
    </row>
    <row r="45" spans="1:7" ht="24" customHeight="1">
      <c r="A45" s="293"/>
      <c r="B45" s="296" t="s">
        <v>79</v>
      </c>
      <c r="C45" s="255" t="s">
        <v>80</v>
      </c>
      <c r="D45" s="297">
        <v>30</v>
      </c>
      <c r="E45" s="319"/>
      <c r="F45" s="317"/>
      <c r="G45" s="323"/>
    </row>
    <row r="46" spans="1:7" ht="24" customHeight="1">
      <c r="A46" s="293"/>
      <c r="B46" s="296" t="s">
        <v>81</v>
      </c>
      <c r="C46" s="255" t="s">
        <v>82</v>
      </c>
      <c r="D46" s="297">
        <v>7</v>
      </c>
      <c r="E46" s="319"/>
      <c r="F46" s="317"/>
      <c r="G46" s="323"/>
    </row>
    <row r="47" spans="1:7" ht="24" customHeight="1">
      <c r="A47" s="293">
        <v>3</v>
      </c>
      <c r="B47" s="296" t="s">
        <v>85</v>
      </c>
      <c r="C47" s="255"/>
      <c r="D47" s="297"/>
      <c r="E47" s="321"/>
      <c r="F47" s="317"/>
      <c r="G47" s="322"/>
    </row>
    <row r="48" spans="1:7" ht="24" customHeight="1">
      <c r="A48" s="293"/>
      <c r="B48" s="296" t="s">
        <v>49</v>
      </c>
      <c r="C48" s="255" t="s">
        <v>86</v>
      </c>
      <c r="D48" s="297">
        <v>1020</v>
      </c>
      <c r="E48" s="319"/>
      <c r="F48" s="317"/>
      <c r="G48" s="323"/>
    </row>
    <row r="49" spans="1:7" ht="24" customHeight="1">
      <c r="A49" s="293"/>
      <c r="B49" s="296" t="s">
        <v>52</v>
      </c>
      <c r="C49" s="255" t="s">
        <v>86</v>
      </c>
      <c r="D49" s="297">
        <v>250</v>
      </c>
      <c r="E49" s="324"/>
      <c r="F49" s="317"/>
      <c r="G49" s="325"/>
    </row>
    <row r="50" spans="1:7" ht="24" customHeight="1">
      <c r="A50" s="293"/>
      <c r="B50" s="296" t="s">
        <v>54</v>
      </c>
      <c r="C50" s="255" t="s">
        <v>86</v>
      </c>
      <c r="D50" s="297">
        <v>1120</v>
      </c>
      <c r="E50" s="319"/>
      <c r="F50" s="317"/>
      <c r="G50" s="323"/>
    </row>
    <row r="51" spans="1:7" ht="24" customHeight="1">
      <c r="A51" s="293"/>
      <c r="B51" s="296" t="s">
        <v>56</v>
      </c>
      <c r="C51" s="255" t="s">
        <v>50</v>
      </c>
      <c r="D51" s="297">
        <v>10</v>
      </c>
      <c r="E51" s="319"/>
      <c r="F51" s="317"/>
      <c r="G51" s="323"/>
    </row>
    <row r="52" spans="1:7" ht="24" customHeight="1">
      <c r="A52" s="293"/>
      <c r="B52" s="296" t="s">
        <v>58</v>
      </c>
      <c r="C52" s="255" t="s">
        <v>50</v>
      </c>
      <c r="D52" s="297">
        <v>120</v>
      </c>
      <c r="E52" s="319"/>
      <c r="F52" s="317"/>
      <c r="G52" s="323"/>
    </row>
    <row r="53" spans="1:7" ht="24" customHeight="1">
      <c r="A53" s="293"/>
      <c r="B53" s="296" t="s">
        <v>60</v>
      </c>
      <c r="C53" s="255" t="s">
        <v>86</v>
      </c>
      <c r="D53" s="297">
        <v>3</v>
      </c>
      <c r="E53" s="321"/>
      <c r="F53" s="317"/>
      <c r="G53" s="322"/>
    </row>
    <row r="54" spans="1:7" ht="24" customHeight="1">
      <c r="A54" s="293"/>
      <c r="B54" s="296" t="s">
        <v>61</v>
      </c>
      <c r="C54" s="255" t="s">
        <v>86</v>
      </c>
      <c r="D54" s="297">
        <v>250</v>
      </c>
      <c r="E54" s="319"/>
      <c r="F54" s="317"/>
      <c r="G54" s="323"/>
    </row>
    <row r="55" spans="1:7" ht="24" customHeight="1">
      <c r="A55" s="293"/>
      <c r="B55" s="296" t="s">
        <v>63</v>
      </c>
      <c r="C55" s="255" t="s">
        <v>86</v>
      </c>
      <c r="D55" s="297">
        <v>10</v>
      </c>
      <c r="E55" s="319"/>
      <c r="F55" s="317"/>
      <c r="G55" s="323"/>
    </row>
    <row r="56" spans="1:7" ht="24" customHeight="1">
      <c r="A56" s="293"/>
      <c r="B56" s="296" t="s">
        <v>64</v>
      </c>
      <c r="C56" s="255" t="s">
        <v>86</v>
      </c>
      <c r="D56" s="297">
        <v>30</v>
      </c>
      <c r="E56" s="319"/>
      <c r="F56" s="317"/>
      <c r="G56" s="323"/>
    </row>
    <row r="57" spans="1:7" ht="24" customHeight="1">
      <c r="A57" s="293"/>
      <c r="B57" s="296" t="s">
        <v>87</v>
      </c>
      <c r="C57" s="255" t="s">
        <v>67</v>
      </c>
      <c r="D57" s="297">
        <f>D56*2.5</f>
        <v>75</v>
      </c>
      <c r="E57" s="319"/>
      <c r="F57" s="317"/>
      <c r="G57" s="323"/>
    </row>
    <row r="58" spans="1:7" ht="24" customHeight="1">
      <c r="A58" s="293"/>
      <c r="B58" s="296" t="s">
        <v>69</v>
      </c>
      <c r="C58" s="255" t="s">
        <v>86</v>
      </c>
      <c r="D58" s="297">
        <v>10</v>
      </c>
      <c r="E58" s="319"/>
      <c r="F58" s="317"/>
      <c r="G58" s="323"/>
    </row>
    <row r="59" spans="1:7" ht="24" customHeight="1">
      <c r="A59" s="293"/>
      <c r="B59" s="296" t="s">
        <v>88</v>
      </c>
      <c r="C59" s="255" t="s">
        <v>67</v>
      </c>
      <c r="D59" s="297">
        <f>D58*2</f>
        <v>20</v>
      </c>
      <c r="E59" s="319"/>
      <c r="F59" s="317"/>
      <c r="G59" s="323"/>
    </row>
    <row r="60" spans="1:7" ht="24" customHeight="1">
      <c r="A60" s="293"/>
      <c r="B60" s="296" t="s">
        <v>84</v>
      </c>
      <c r="C60" s="255" t="s">
        <v>89</v>
      </c>
      <c r="D60" s="297">
        <f>10/0.2</f>
        <v>50</v>
      </c>
      <c r="E60" s="319"/>
      <c r="F60" s="317"/>
      <c r="G60" s="323"/>
    </row>
    <row r="61" spans="1:7" ht="24" customHeight="1">
      <c r="A61" s="293"/>
      <c r="B61" s="296" t="s">
        <v>74</v>
      </c>
      <c r="C61" s="255" t="s">
        <v>67</v>
      </c>
      <c r="D61" s="297">
        <f>5/0.2</f>
        <v>25</v>
      </c>
      <c r="E61" s="319"/>
      <c r="F61" s="317"/>
      <c r="G61" s="323"/>
    </row>
    <row r="62" spans="1:7" ht="24" customHeight="1">
      <c r="A62" s="293"/>
      <c r="B62" s="296" t="s">
        <v>75</v>
      </c>
      <c r="C62" s="255" t="s">
        <v>67</v>
      </c>
      <c r="D62" s="297">
        <v>0.5</v>
      </c>
      <c r="E62" s="319"/>
      <c r="F62" s="317"/>
      <c r="G62" s="323"/>
    </row>
    <row r="63" spans="1:7" ht="24" customHeight="1">
      <c r="A63" s="293"/>
      <c r="B63" s="296" t="s">
        <v>76</v>
      </c>
      <c r="C63" s="255" t="s">
        <v>77</v>
      </c>
      <c r="D63" s="297">
        <v>2</v>
      </c>
      <c r="E63" s="324"/>
      <c r="F63" s="317"/>
      <c r="G63" s="325"/>
    </row>
    <row r="64" spans="1:7" ht="24" customHeight="1">
      <c r="A64" s="293"/>
      <c r="B64" s="296" t="s">
        <v>79</v>
      </c>
      <c r="C64" s="255" t="s">
        <v>80</v>
      </c>
      <c r="D64" s="297">
        <v>5</v>
      </c>
      <c r="E64" s="319"/>
      <c r="F64" s="317"/>
      <c r="G64" s="323"/>
    </row>
    <row r="65" spans="1:7" ht="24" customHeight="1">
      <c r="A65" s="293"/>
      <c r="B65" s="296" t="s">
        <v>81</v>
      </c>
      <c r="C65" s="255" t="s">
        <v>82</v>
      </c>
      <c r="D65" s="297">
        <v>2</v>
      </c>
      <c r="E65" s="321"/>
      <c r="F65" s="317"/>
      <c r="G65" s="322"/>
    </row>
    <row r="66" spans="1:7" ht="24" customHeight="1">
      <c r="A66" s="293">
        <v>4</v>
      </c>
      <c r="B66" s="296" t="s">
        <v>90</v>
      </c>
      <c r="C66" s="255"/>
      <c r="D66" s="297"/>
      <c r="E66" s="321"/>
      <c r="F66" s="317"/>
      <c r="G66" s="322"/>
    </row>
    <row r="67" spans="1:7" ht="24" customHeight="1">
      <c r="A67" s="293"/>
      <c r="B67" s="296" t="s">
        <v>49</v>
      </c>
      <c r="C67" s="255" t="s">
        <v>86</v>
      </c>
      <c r="D67" s="297">
        <v>3170</v>
      </c>
      <c r="E67" s="319"/>
      <c r="F67" s="317"/>
      <c r="G67" s="323"/>
    </row>
    <row r="68" spans="1:7" ht="24" customHeight="1">
      <c r="A68" s="293"/>
      <c r="B68" s="296" t="s">
        <v>52</v>
      </c>
      <c r="C68" s="255" t="s">
        <v>86</v>
      </c>
      <c r="D68" s="297">
        <v>790</v>
      </c>
      <c r="E68" s="321"/>
      <c r="F68" s="317"/>
      <c r="G68" s="322"/>
    </row>
    <row r="69" spans="1:7" ht="24" customHeight="1">
      <c r="A69" s="293"/>
      <c r="B69" s="296" t="s">
        <v>54</v>
      </c>
      <c r="C69" s="255" t="s">
        <v>86</v>
      </c>
      <c r="D69" s="297">
        <v>3250</v>
      </c>
      <c r="E69" s="319"/>
      <c r="F69" s="317"/>
      <c r="G69" s="323"/>
    </row>
    <row r="70" spans="1:7" ht="24" customHeight="1">
      <c r="A70" s="293"/>
      <c r="B70" s="296" t="s">
        <v>56</v>
      </c>
      <c r="C70" s="255" t="s">
        <v>50</v>
      </c>
      <c r="D70" s="297">
        <v>60</v>
      </c>
      <c r="E70" s="319"/>
      <c r="F70" s="317"/>
      <c r="G70" s="323"/>
    </row>
    <row r="71" spans="1:7" ht="24" customHeight="1">
      <c r="A71" s="293"/>
      <c r="B71" s="296" t="s">
        <v>58</v>
      </c>
      <c r="C71" s="255" t="s">
        <v>50</v>
      </c>
      <c r="D71" s="297">
        <v>470</v>
      </c>
      <c r="E71" s="321"/>
      <c r="F71" s="317"/>
      <c r="G71" s="322"/>
    </row>
    <row r="72" spans="1:7" ht="24" customHeight="1">
      <c r="A72" s="293"/>
      <c r="B72" s="296" t="s">
        <v>60</v>
      </c>
      <c r="C72" s="255" t="s">
        <v>86</v>
      </c>
      <c r="D72" s="297">
        <v>5</v>
      </c>
      <c r="E72" s="319"/>
      <c r="F72" s="317"/>
      <c r="G72" s="323"/>
    </row>
    <row r="73" spans="1:7" ht="24" customHeight="1">
      <c r="A73" s="293"/>
      <c r="B73" s="296" t="s">
        <v>61</v>
      </c>
      <c r="C73" s="255" t="s">
        <v>86</v>
      </c>
      <c r="D73" s="297">
        <v>480</v>
      </c>
      <c r="E73" s="319"/>
      <c r="F73" s="317"/>
      <c r="G73" s="323"/>
    </row>
    <row r="74" spans="1:7" ht="24" customHeight="1">
      <c r="A74" s="293"/>
      <c r="B74" s="296" t="s">
        <v>63</v>
      </c>
      <c r="C74" s="255" t="s">
        <v>86</v>
      </c>
      <c r="D74" s="297">
        <v>12</v>
      </c>
      <c r="E74" s="319"/>
      <c r="F74" s="317"/>
      <c r="G74" s="323"/>
    </row>
    <row r="75" spans="1:7" ht="24" customHeight="1">
      <c r="A75" s="293"/>
      <c r="B75" s="296" t="s">
        <v>64</v>
      </c>
      <c r="C75" s="255" t="s">
        <v>86</v>
      </c>
      <c r="D75" s="297">
        <v>250</v>
      </c>
      <c r="E75" s="324"/>
      <c r="F75" s="317"/>
      <c r="G75" s="325"/>
    </row>
    <row r="76" spans="1:7" ht="24" customHeight="1">
      <c r="A76" s="293"/>
      <c r="B76" s="296" t="s">
        <v>87</v>
      </c>
      <c r="C76" s="255" t="s">
        <v>67</v>
      </c>
      <c r="D76" s="297">
        <f>D75*2.5</f>
        <v>625</v>
      </c>
      <c r="E76" s="319"/>
      <c r="F76" s="317"/>
      <c r="G76" s="323"/>
    </row>
    <row r="77" spans="1:7" ht="24" customHeight="1">
      <c r="A77" s="293"/>
      <c r="B77" s="296" t="s">
        <v>69</v>
      </c>
      <c r="C77" s="255" t="s">
        <v>86</v>
      </c>
      <c r="D77" s="297">
        <v>60</v>
      </c>
      <c r="E77" s="319"/>
      <c r="F77" s="317"/>
      <c r="G77" s="323"/>
    </row>
    <row r="78" spans="1:7" ht="24" customHeight="1">
      <c r="A78" s="293"/>
      <c r="B78" s="296" t="s">
        <v>88</v>
      </c>
      <c r="C78" s="255" t="s">
        <v>67</v>
      </c>
      <c r="D78" s="297">
        <f>D77*2</f>
        <v>120</v>
      </c>
      <c r="E78" s="321"/>
      <c r="F78" s="317"/>
      <c r="G78" s="322"/>
    </row>
    <row r="79" spans="1:7" ht="24" customHeight="1">
      <c r="A79" s="293"/>
      <c r="B79" s="296" t="s">
        <v>84</v>
      </c>
      <c r="C79" s="255" t="s">
        <v>89</v>
      </c>
      <c r="D79" s="297">
        <f>60/0.2</f>
        <v>300</v>
      </c>
      <c r="E79" s="319"/>
      <c r="F79" s="317"/>
      <c r="G79" s="323"/>
    </row>
    <row r="80" spans="1:7" ht="24" customHeight="1">
      <c r="A80" s="293"/>
      <c r="B80" s="296" t="s">
        <v>74</v>
      </c>
      <c r="C80" s="255" t="s">
        <v>67</v>
      </c>
      <c r="D80" s="297">
        <f>30/0.2</f>
        <v>150</v>
      </c>
      <c r="E80" s="319"/>
      <c r="F80" s="317"/>
      <c r="G80" s="323"/>
    </row>
    <row r="81" spans="1:7" ht="24" customHeight="1">
      <c r="A81" s="293"/>
      <c r="B81" s="296" t="s">
        <v>75</v>
      </c>
      <c r="C81" s="255" t="s">
        <v>67</v>
      </c>
      <c r="D81" s="297">
        <v>6</v>
      </c>
      <c r="E81" s="319"/>
      <c r="F81" s="317"/>
      <c r="G81" s="323"/>
    </row>
    <row r="82" spans="1:7" ht="24" customHeight="1">
      <c r="A82" s="293"/>
      <c r="B82" s="296" t="s">
        <v>76</v>
      </c>
      <c r="C82" s="255" t="s">
        <v>77</v>
      </c>
      <c r="D82" s="297">
        <v>13</v>
      </c>
      <c r="E82" s="319"/>
      <c r="F82" s="317"/>
      <c r="G82" s="323"/>
    </row>
    <row r="83" spans="1:7" ht="24" customHeight="1">
      <c r="A83" s="293"/>
      <c r="B83" s="296" t="s">
        <v>79</v>
      </c>
      <c r="C83" s="255" t="s">
        <v>80</v>
      </c>
      <c r="D83" s="297">
        <v>15</v>
      </c>
      <c r="E83" s="319"/>
      <c r="F83" s="317"/>
      <c r="G83" s="323"/>
    </row>
    <row r="84" spans="1:7" ht="24" customHeight="1">
      <c r="A84" s="293"/>
      <c r="B84" s="296" t="s">
        <v>81</v>
      </c>
      <c r="C84" s="255" t="s">
        <v>82</v>
      </c>
      <c r="D84" s="297">
        <v>5</v>
      </c>
      <c r="E84" s="319"/>
      <c r="F84" s="317"/>
      <c r="G84" s="323"/>
    </row>
    <row r="85" spans="1:7" ht="24" customHeight="1">
      <c r="A85" s="293">
        <v>5</v>
      </c>
      <c r="B85" s="296" t="s">
        <v>91</v>
      </c>
      <c r="C85" s="255"/>
      <c r="D85" s="297"/>
      <c r="E85" s="319"/>
      <c r="F85" s="317"/>
      <c r="G85" s="323"/>
    </row>
    <row r="86" spans="1:7" ht="24" customHeight="1">
      <c r="A86" s="293"/>
      <c r="B86" s="296" t="s">
        <v>49</v>
      </c>
      <c r="C86" s="255" t="s">
        <v>86</v>
      </c>
      <c r="D86" s="297">
        <v>1830</v>
      </c>
      <c r="E86" s="319"/>
      <c r="F86" s="317"/>
      <c r="G86" s="323"/>
    </row>
    <row r="87" spans="1:7" ht="24" customHeight="1">
      <c r="A87" s="293"/>
      <c r="B87" s="296" t="s">
        <v>52</v>
      </c>
      <c r="C87" s="255" t="s">
        <v>86</v>
      </c>
      <c r="D87" s="297">
        <v>210</v>
      </c>
      <c r="E87" s="326"/>
      <c r="F87" s="317"/>
      <c r="G87" s="327"/>
    </row>
    <row r="88" spans="1:7" ht="24" customHeight="1">
      <c r="A88" s="293"/>
      <c r="B88" s="296" t="s">
        <v>54</v>
      </c>
      <c r="C88" s="255" t="s">
        <v>86</v>
      </c>
      <c r="D88" s="297">
        <v>1850</v>
      </c>
      <c r="E88" s="319"/>
      <c r="F88" s="317"/>
      <c r="G88" s="323"/>
    </row>
    <row r="89" spans="1:7" ht="24" customHeight="1">
      <c r="A89" s="293"/>
      <c r="B89" s="296" t="s">
        <v>56</v>
      </c>
      <c r="C89" s="255" t="s">
        <v>50</v>
      </c>
      <c r="D89" s="297">
        <v>10</v>
      </c>
      <c r="E89" s="319"/>
      <c r="F89" s="317"/>
      <c r="G89" s="323"/>
    </row>
    <row r="90" spans="1:7" ht="24" customHeight="1">
      <c r="A90" s="293"/>
      <c r="B90" s="296" t="s">
        <v>58</v>
      </c>
      <c r="C90" s="255" t="s">
        <v>50</v>
      </c>
      <c r="D90" s="297">
        <v>160</v>
      </c>
      <c r="E90" s="321"/>
      <c r="F90" s="317"/>
      <c r="G90" s="322"/>
    </row>
    <row r="91" spans="1:7" ht="24" customHeight="1">
      <c r="A91" s="293"/>
      <c r="B91" s="296" t="s">
        <v>60</v>
      </c>
      <c r="C91" s="255" t="s">
        <v>86</v>
      </c>
      <c r="D91" s="297">
        <v>10</v>
      </c>
      <c r="E91" s="321"/>
      <c r="F91" s="317"/>
      <c r="G91" s="322"/>
    </row>
    <row r="92" spans="1:7" ht="24" customHeight="1">
      <c r="A92" s="293"/>
      <c r="B92" s="296" t="s">
        <v>61</v>
      </c>
      <c r="C92" s="255" t="s">
        <v>86</v>
      </c>
      <c r="D92" s="297">
        <v>110</v>
      </c>
      <c r="E92" s="321"/>
      <c r="F92" s="317"/>
      <c r="G92" s="322"/>
    </row>
    <row r="93" spans="1:7" ht="24" customHeight="1">
      <c r="A93" s="293"/>
      <c r="B93" s="296" t="s">
        <v>63</v>
      </c>
      <c r="C93" s="255" t="s">
        <v>86</v>
      </c>
      <c r="D93" s="297">
        <v>10</v>
      </c>
      <c r="E93" s="319"/>
      <c r="F93" s="317"/>
      <c r="G93" s="323"/>
    </row>
    <row r="94" spans="1:7" ht="24" customHeight="1">
      <c r="A94" s="293"/>
      <c r="B94" s="296" t="s">
        <v>64</v>
      </c>
      <c r="C94" s="255" t="s">
        <v>86</v>
      </c>
      <c r="D94" s="297">
        <v>5</v>
      </c>
      <c r="E94" s="321"/>
      <c r="F94" s="317"/>
      <c r="G94" s="322"/>
    </row>
    <row r="95" spans="1:7" ht="24" customHeight="1">
      <c r="A95" s="293"/>
      <c r="B95" s="296" t="s">
        <v>87</v>
      </c>
      <c r="C95" s="255" t="s">
        <v>67</v>
      </c>
      <c r="D95" s="297">
        <f>D94*2.5</f>
        <v>12.5</v>
      </c>
      <c r="E95" s="321"/>
      <c r="F95" s="317"/>
      <c r="G95" s="322"/>
    </row>
    <row r="96" spans="1:7" ht="24" customHeight="1">
      <c r="A96" s="293"/>
      <c r="B96" s="296" t="s">
        <v>69</v>
      </c>
      <c r="C96" s="255" t="s">
        <v>86</v>
      </c>
      <c r="D96" s="297">
        <v>5</v>
      </c>
      <c r="E96" s="319"/>
      <c r="F96" s="317"/>
      <c r="G96" s="323"/>
    </row>
    <row r="97" spans="1:7" ht="24" customHeight="1">
      <c r="A97" s="293"/>
      <c r="B97" s="296" t="s">
        <v>88</v>
      </c>
      <c r="C97" s="255" t="s">
        <v>67</v>
      </c>
      <c r="D97" s="297">
        <f>D96*2</f>
        <v>10</v>
      </c>
      <c r="E97" s="319"/>
      <c r="F97" s="317"/>
      <c r="G97" s="323"/>
    </row>
    <row r="98" spans="1:7" ht="24" customHeight="1">
      <c r="A98" s="293"/>
      <c r="B98" s="296" t="s">
        <v>84</v>
      </c>
      <c r="C98" s="255" t="s">
        <v>89</v>
      </c>
      <c r="D98" s="297">
        <f>10/0.2</f>
        <v>50</v>
      </c>
      <c r="E98" s="324"/>
      <c r="F98" s="317"/>
      <c r="G98" s="325"/>
    </row>
    <row r="99" spans="1:7" ht="24" customHeight="1">
      <c r="A99" s="293"/>
      <c r="B99" s="296" t="s">
        <v>74</v>
      </c>
      <c r="C99" s="255" t="s">
        <v>67</v>
      </c>
      <c r="D99" s="297">
        <f>5/0.2</f>
        <v>25</v>
      </c>
      <c r="E99" s="319"/>
      <c r="F99" s="317"/>
      <c r="G99" s="323"/>
    </row>
    <row r="100" spans="1:7" ht="24" customHeight="1">
      <c r="A100" s="293"/>
      <c r="B100" s="296" t="s">
        <v>75</v>
      </c>
      <c r="C100" s="255" t="s">
        <v>67</v>
      </c>
      <c r="D100" s="297">
        <v>10</v>
      </c>
      <c r="E100" s="319"/>
      <c r="F100" s="317"/>
      <c r="G100" s="323"/>
    </row>
    <row r="101" spans="1:7" ht="24" customHeight="1">
      <c r="A101" s="293"/>
      <c r="B101" s="296" t="s">
        <v>76</v>
      </c>
      <c r="C101" s="255" t="s">
        <v>77</v>
      </c>
      <c r="D101" s="297">
        <v>1</v>
      </c>
      <c r="E101" s="319"/>
      <c r="F101" s="317"/>
      <c r="G101" s="323"/>
    </row>
    <row r="102" spans="1:7" ht="24" customHeight="1">
      <c r="A102" s="293"/>
      <c r="B102" s="296" t="s">
        <v>79</v>
      </c>
      <c r="C102" s="255" t="s">
        <v>80</v>
      </c>
      <c r="D102" s="297">
        <v>10</v>
      </c>
      <c r="E102" s="321"/>
      <c r="F102" s="317"/>
      <c r="G102" s="322"/>
    </row>
    <row r="103" spans="1:7" ht="24" customHeight="1">
      <c r="A103" s="293"/>
      <c r="B103" s="296" t="s">
        <v>81</v>
      </c>
      <c r="C103" s="255" t="s">
        <v>82</v>
      </c>
      <c r="D103" s="297">
        <v>5</v>
      </c>
      <c r="E103" s="319"/>
      <c r="F103" s="317"/>
      <c r="G103" s="323"/>
    </row>
    <row r="104" spans="1:7" ht="24" customHeight="1">
      <c r="A104" s="293">
        <v>6</v>
      </c>
      <c r="B104" s="296" t="s">
        <v>92</v>
      </c>
      <c r="C104" s="255"/>
      <c r="D104" s="297"/>
      <c r="E104" s="319"/>
      <c r="F104" s="317"/>
      <c r="G104" s="323"/>
    </row>
    <row r="105" spans="1:7" ht="24" customHeight="1">
      <c r="A105" s="293"/>
      <c r="B105" s="296" t="s">
        <v>49</v>
      </c>
      <c r="C105" s="255" t="s">
        <v>86</v>
      </c>
      <c r="D105" s="297">
        <v>9790</v>
      </c>
      <c r="E105" s="319"/>
      <c r="F105" s="317"/>
      <c r="G105" s="323"/>
    </row>
    <row r="106" spans="1:7" ht="24" customHeight="1">
      <c r="A106" s="293"/>
      <c r="B106" s="296" t="s">
        <v>52</v>
      </c>
      <c r="C106" s="255" t="s">
        <v>86</v>
      </c>
      <c r="D106" s="297">
        <v>5310</v>
      </c>
      <c r="E106" s="319"/>
      <c r="F106" s="317"/>
      <c r="G106" s="323"/>
    </row>
    <row r="107" spans="1:7" ht="24" customHeight="1">
      <c r="A107" s="293"/>
      <c r="B107" s="296" t="s">
        <v>54</v>
      </c>
      <c r="C107" s="255" t="s">
        <v>86</v>
      </c>
      <c r="D107" s="297">
        <v>12730</v>
      </c>
      <c r="E107" s="319"/>
      <c r="F107" s="317"/>
      <c r="G107" s="323"/>
    </row>
    <row r="108" spans="1:7" ht="24" customHeight="1">
      <c r="A108" s="293"/>
      <c r="B108" s="296" t="s">
        <v>56</v>
      </c>
      <c r="C108" s="255" t="s">
        <v>50</v>
      </c>
      <c r="D108" s="297">
        <v>5</v>
      </c>
      <c r="E108" s="319"/>
      <c r="F108" s="317"/>
      <c r="G108" s="323"/>
    </row>
    <row r="109" spans="1:7" ht="24" customHeight="1">
      <c r="A109" s="293"/>
      <c r="B109" s="296" t="s">
        <v>58</v>
      </c>
      <c r="C109" s="255" t="s">
        <v>50</v>
      </c>
      <c r="D109" s="297">
        <v>1530</v>
      </c>
      <c r="E109" s="319"/>
      <c r="F109" s="317"/>
      <c r="G109" s="323"/>
    </row>
    <row r="110" spans="1:7" ht="24" customHeight="1">
      <c r="A110" s="293"/>
      <c r="B110" s="296" t="s">
        <v>60</v>
      </c>
      <c r="C110" s="255" t="s">
        <v>86</v>
      </c>
      <c r="D110" s="297">
        <v>20</v>
      </c>
      <c r="E110" s="319"/>
      <c r="F110" s="317"/>
      <c r="G110" s="323"/>
    </row>
    <row r="111" spans="1:7" ht="24" customHeight="1">
      <c r="A111" s="293"/>
      <c r="B111" s="296" t="s">
        <v>61</v>
      </c>
      <c r="C111" s="255" t="s">
        <v>86</v>
      </c>
      <c r="D111" s="297">
        <v>750</v>
      </c>
      <c r="E111" s="319"/>
      <c r="F111" s="317"/>
      <c r="G111" s="323"/>
    </row>
    <row r="112" spans="1:7" ht="24" customHeight="1">
      <c r="A112" s="293"/>
      <c r="B112" s="296" t="s">
        <v>63</v>
      </c>
      <c r="C112" s="255" t="s">
        <v>86</v>
      </c>
      <c r="D112" s="297">
        <v>40</v>
      </c>
      <c r="E112" s="321"/>
      <c r="F112" s="317"/>
      <c r="G112" s="322"/>
    </row>
    <row r="113" spans="1:7" ht="24" customHeight="1">
      <c r="A113" s="293"/>
      <c r="B113" s="296" t="s">
        <v>64</v>
      </c>
      <c r="C113" s="255" t="s">
        <v>86</v>
      </c>
      <c r="D113" s="297">
        <v>890</v>
      </c>
      <c r="E113" s="319"/>
      <c r="F113" s="317"/>
      <c r="G113" s="323"/>
    </row>
    <row r="114" spans="1:7" ht="24" customHeight="1">
      <c r="A114" s="293"/>
      <c r="B114" s="296" t="s">
        <v>87</v>
      </c>
      <c r="C114" s="255" t="s">
        <v>67</v>
      </c>
      <c r="D114" s="297">
        <f>D113*2.5</f>
        <v>2225</v>
      </c>
      <c r="E114" s="321"/>
      <c r="F114" s="317"/>
      <c r="G114" s="322"/>
    </row>
    <row r="115" spans="1:7" ht="24" customHeight="1">
      <c r="A115" s="293"/>
      <c r="B115" s="296" t="s">
        <v>69</v>
      </c>
      <c r="C115" s="255" t="s">
        <v>86</v>
      </c>
      <c r="D115" s="297">
        <v>5</v>
      </c>
      <c r="E115" s="319"/>
      <c r="F115" s="317"/>
      <c r="G115" s="323"/>
    </row>
    <row r="116" spans="1:7" ht="24" customHeight="1">
      <c r="A116" s="293"/>
      <c r="B116" s="296" t="s">
        <v>88</v>
      </c>
      <c r="C116" s="255" t="s">
        <v>67</v>
      </c>
      <c r="D116" s="297">
        <f>D115*2</f>
        <v>10</v>
      </c>
      <c r="E116" s="321"/>
      <c r="F116" s="317"/>
      <c r="G116" s="322"/>
    </row>
    <row r="117" spans="1:7" ht="24" customHeight="1">
      <c r="A117" s="293"/>
      <c r="B117" s="296" t="s">
        <v>84</v>
      </c>
      <c r="C117" s="255" t="s">
        <v>89</v>
      </c>
      <c r="D117" s="297">
        <f>5/0.2</f>
        <v>25</v>
      </c>
      <c r="E117" s="319"/>
      <c r="F117" s="317"/>
      <c r="G117" s="323"/>
    </row>
    <row r="118" spans="1:7" ht="24" customHeight="1">
      <c r="A118" s="293"/>
      <c r="B118" s="296" t="s">
        <v>74</v>
      </c>
      <c r="C118" s="255" t="s">
        <v>67</v>
      </c>
      <c r="D118" s="297">
        <f>3/0.2</f>
        <v>15</v>
      </c>
      <c r="E118" s="319"/>
      <c r="F118" s="317"/>
      <c r="G118" s="323"/>
    </row>
    <row r="119" spans="1:7" ht="24" customHeight="1">
      <c r="A119" s="293"/>
      <c r="B119" s="296" t="s">
        <v>75</v>
      </c>
      <c r="C119" s="255" t="s">
        <v>67</v>
      </c>
      <c r="D119" s="297">
        <v>5</v>
      </c>
      <c r="E119" s="320"/>
      <c r="F119" s="317"/>
      <c r="G119" s="320"/>
    </row>
    <row r="120" spans="1:7" ht="24" customHeight="1">
      <c r="A120" s="293"/>
      <c r="B120" s="296" t="s">
        <v>76</v>
      </c>
      <c r="C120" s="255" t="s">
        <v>77</v>
      </c>
      <c r="D120" s="297">
        <v>35.6</v>
      </c>
      <c r="E120" s="328"/>
      <c r="F120" s="329"/>
      <c r="G120" s="328"/>
    </row>
    <row r="121" spans="1:7" ht="24" customHeight="1">
      <c r="A121" s="293"/>
      <c r="B121" s="296" t="s">
        <v>79</v>
      </c>
      <c r="C121" s="255" t="s">
        <v>80</v>
      </c>
      <c r="D121" s="297">
        <v>30</v>
      </c>
      <c r="E121" s="280"/>
      <c r="F121" s="330"/>
      <c r="G121" s="280"/>
    </row>
    <row r="122" spans="1:7" ht="24" customHeight="1">
      <c r="A122" s="293"/>
      <c r="B122" s="296" t="s">
        <v>81</v>
      </c>
      <c r="C122" s="255" t="s">
        <v>82</v>
      </c>
      <c r="D122" s="297">
        <v>12</v>
      </c>
      <c r="E122" s="280"/>
      <c r="F122" s="330"/>
      <c r="G122" s="280"/>
    </row>
    <row r="123" spans="1:7" ht="24" customHeight="1">
      <c r="A123" s="293">
        <v>7</v>
      </c>
      <c r="B123" s="296" t="s">
        <v>93</v>
      </c>
      <c r="C123" s="255"/>
      <c r="D123" s="297"/>
      <c r="E123" s="280"/>
      <c r="F123" s="330"/>
      <c r="G123" s="280"/>
    </row>
    <row r="124" spans="1:7" ht="24" customHeight="1">
      <c r="A124" s="293"/>
      <c r="B124" s="296" t="s">
        <v>49</v>
      </c>
      <c r="C124" s="255" t="s">
        <v>86</v>
      </c>
      <c r="D124" s="297">
        <v>11340</v>
      </c>
      <c r="E124" s="280"/>
      <c r="F124" s="330"/>
      <c r="G124" s="280"/>
    </row>
    <row r="125" spans="1:7" ht="24" customHeight="1">
      <c r="A125" s="293"/>
      <c r="B125" s="296" t="s">
        <v>52</v>
      </c>
      <c r="C125" s="255" t="s">
        <v>86</v>
      </c>
      <c r="D125" s="297">
        <v>4860</v>
      </c>
      <c r="E125" s="280"/>
      <c r="F125" s="330"/>
      <c r="G125" s="280"/>
    </row>
    <row r="126" spans="1:7" ht="24" customHeight="1">
      <c r="A126" s="293"/>
      <c r="B126" s="296" t="s">
        <v>54</v>
      </c>
      <c r="C126" s="255" t="s">
        <v>86</v>
      </c>
      <c r="D126" s="297">
        <v>13930</v>
      </c>
      <c r="E126" s="280"/>
      <c r="F126" s="330"/>
      <c r="G126" s="280"/>
    </row>
    <row r="127" spans="1:7" ht="24" customHeight="1">
      <c r="A127" s="293"/>
      <c r="B127" s="296" t="s">
        <v>56</v>
      </c>
      <c r="C127" s="255" t="s">
        <v>50</v>
      </c>
      <c r="D127" s="297">
        <v>70</v>
      </c>
      <c r="E127" s="280"/>
      <c r="F127" s="330"/>
      <c r="G127" s="280"/>
    </row>
    <row r="128" spans="1:7" ht="24" customHeight="1">
      <c r="A128" s="293"/>
      <c r="B128" s="296" t="s">
        <v>58</v>
      </c>
      <c r="C128" s="255" t="s">
        <v>50</v>
      </c>
      <c r="D128" s="297">
        <v>1430</v>
      </c>
      <c r="E128" s="280"/>
      <c r="F128" s="330"/>
      <c r="G128" s="280"/>
    </row>
    <row r="129" spans="1:7" ht="24" customHeight="1">
      <c r="A129" s="293"/>
      <c r="B129" s="296" t="s">
        <v>60</v>
      </c>
      <c r="C129" s="255" t="s">
        <v>86</v>
      </c>
      <c r="D129" s="297">
        <v>25</v>
      </c>
      <c r="E129" s="280"/>
      <c r="F129" s="330"/>
      <c r="G129" s="280"/>
    </row>
    <row r="130" spans="1:7" ht="24" customHeight="1">
      <c r="A130" s="293"/>
      <c r="B130" s="296" t="s">
        <v>61</v>
      </c>
      <c r="C130" s="255" t="s">
        <v>86</v>
      </c>
      <c r="D130" s="297">
        <v>930</v>
      </c>
      <c r="E130" s="280"/>
      <c r="F130" s="330"/>
      <c r="G130" s="280"/>
    </row>
    <row r="131" spans="1:7" ht="24" customHeight="1">
      <c r="A131" s="293"/>
      <c r="B131" s="296" t="s">
        <v>63</v>
      </c>
      <c r="C131" s="255" t="s">
        <v>86</v>
      </c>
      <c r="D131" s="297">
        <v>190</v>
      </c>
      <c r="E131" s="280"/>
      <c r="F131" s="330"/>
      <c r="G131" s="280"/>
    </row>
    <row r="132" spans="1:7" ht="24" customHeight="1">
      <c r="A132" s="293"/>
      <c r="B132" s="296" t="s">
        <v>64</v>
      </c>
      <c r="C132" s="255" t="s">
        <v>86</v>
      </c>
      <c r="D132" s="297">
        <v>280</v>
      </c>
      <c r="E132" s="280"/>
      <c r="F132" s="330"/>
      <c r="G132" s="280"/>
    </row>
    <row r="133" spans="1:7" ht="24" customHeight="1">
      <c r="A133" s="293"/>
      <c r="B133" s="296" t="s">
        <v>87</v>
      </c>
      <c r="C133" s="255" t="s">
        <v>67</v>
      </c>
      <c r="D133" s="297">
        <f>D132*2.5</f>
        <v>700</v>
      </c>
      <c r="E133" s="280"/>
      <c r="F133" s="330"/>
      <c r="G133" s="280"/>
    </row>
    <row r="134" spans="1:7" ht="24" customHeight="1">
      <c r="A134" s="293"/>
      <c r="B134" s="296" t="s">
        <v>69</v>
      </c>
      <c r="C134" s="255" t="s">
        <v>86</v>
      </c>
      <c r="D134" s="297">
        <v>65</v>
      </c>
      <c r="E134" s="280"/>
      <c r="F134" s="330"/>
      <c r="G134" s="280"/>
    </row>
    <row r="135" spans="1:7" ht="24" customHeight="1">
      <c r="A135" s="293"/>
      <c r="B135" s="296" t="s">
        <v>88</v>
      </c>
      <c r="C135" s="255" t="s">
        <v>67</v>
      </c>
      <c r="D135" s="297">
        <f>D134*2</f>
        <v>130</v>
      </c>
      <c r="E135" s="280"/>
      <c r="F135" s="330"/>
      <c r="G135" s="280"/>
    </row>
    <row r="136" spans="1:7" ht="24" customHeight="1">
      <c r="A136" s="293"/>
      <c r="B136" s="296" t="s">
        <v>84</v>
      </c>
      <c r="C136" s="255" t="s">
        <v>89</v>
      </c>
      <c r="D136" s="297">
        <f>70/0.2</f>
        <v>350</v>
      </c>
      <c r="E136" s="280"/>
      <c r="F136" s="330"/>
      <c r="G136" s="280"/>
    </row>
    <row r="137" spans="1:7" ht="24" customHeight="1">
      <c r="A137" s="293"/>
      <c r="B137" s="296" t="s">
        <v>74</v>
      </c>
      <c r="C137" s="255" t="s">
        <v>67</v>
      </c>
      <c r="D137" s="297">
        <f>35/0.2</f>
        <v>175</v>
      </c>
      <c r="E137" s="280"/>
      <c r="F137" s="330"/>
      <c r="G137" s="280"/>
    </row>
    <row r="138" spans="1:7" ht="24" customHeight="1">
      <c r="A138" s="293"/>
      <c r="B138" s="296" t="s">
        <v>75</v>
      </c>
      <c r="C138" s="255" t="s">
        <v>67</v>
      </c>
      <c r="D138" s="297">
        <v>65</v>
      </c>
      <c r="E138" s="280"/>
      <c r="F138" s="330"/>
      <c r="G138" s="280"/>
    </row>
    <row r="139" spans="1:7" ht="24" customHeight="1">
      <c r="A139" s="293"/>
      <c r="B139" s="296" t="s">
        <v>76</v>
      </c>
      <c r="C139" s="255" t="s">
        <v>77</v>
      </c>
      <c r="D139" s="297">
        <v>11.2</v>
      </c>
      <c r="E139" s="280"/>
      <c r="F139" s="330"/>
      <c r="G139" s="280"/>
    </row>
    <row r="140" spans="1:7" ht="24" customHeight="1">
      <c r="A140" s="293"/>
      <c r="B140" s="296" t="s">
        <v>79</v>
      </c>
      <c r="C140" s="255" t="s">
        <v>80</v>
      </c>
      <c r="D140" s="297">
        <v>45</v>
      </c>
      <c r="E140" s="280"/>
      <c r="F140" s="330"/>
      <c r="G140" s="280"/>
    </row>
    <row r="141" spans="1:7" ht="24" customHeight="1">
      <c r="A141" s="293"/>
      <c r="B141" s="296" t="s">
        <v>81</v>
      </c>
      <c r="C141" s="255" t="s">
        <v>82</v>
      </c>
      <c r="D141" s="297">
        <v>17</v>
      </c>
      <c r="E141" s="280"/>
      <c r="F141" s="330"/>
      <c r="G141" s="280"/>
    </row>
    <row r="142" spans="1:7" ht="24" customHeight="1">
      <c r="A142" s="293">
        <v>8</v>
      </c>
      <c r="B142" s="296" t="s">
        <v>94</v>
      </c>
      <c r="C142" s="255"/>
      <c r="D142" s="297"/>
      <c r="E142" s="280"/>
      <c r="F142" s="330"/>
      <c r="G142" s="280"/>
    </row>
    <row r="143" spans="1:7" ht="24" customHeight="1">
      <c r="A143" s="293"/>
      <c r="B143" s="296" t="s">
        <v>49</v>
      </c>
      <c r="C143" s="255" t="s">
        <v>86</v>
      </c>
      <c r="D143" s="297">
        <v>1540</v>
      </c>
      <c r="E143" s="280"/>
      <c r="F143" s="330"/>
      <c r="G143" s="280"/>
    </row>
    <row r="144" spans="1:7" ht="24" customHeight="1">
      <c r="A144" s="293"/>
      <c r="B144" s="296" t="s">
        <v>52</v>
      </c>
      <c r="C144" s="255" t="s">
        <v>86</v>
      </c>
      <c r="D144" s="297">
        <v>140</v>
      </c>
      <c r="E144" s="280"/>
      <c r="F144" s="330"/>
      <c r="G144" s="280"/>
    </row>
    <row r="145" spans="1:7" ht="24" customHeight="1">
      <c r="A145" s="293"/>
      <c r="B145" s="296" t="s">
        <v>54</v>
      </c>
      <c r="C145" s="255" t="s">
        <v>86</v>
      </c>
      <c r="D145" s="297">
        <v>1500</v>
      </c>
      <c r="E145" s="280"/>
      <c r="F145" s="330"/>
      <c r="G145" s="280"/>
    </row>
    <row r="146" spans="1:7" ht="24" customHeight="1">
      <c r="A146" s="293"/>
      <c r="B146" s="296" t="s">
        <v>95</v>
      </c>
      <c r="C146" s="255" t="s">
        <v>86</v>
      </c>
      <c r="D146" s="297">
        <v>235</v>
      </c>
      <c r="E146" s="280"/>
      <c r="F146" s="330"/>
      <c r="G146" s="280"/>
    </row>
    <row r="147" spans="1:7" ht="24" customHeight="1">
      <c r="A147" s="293"/>
      <c r="B147" s="296" t="s">
        <v>96</v>
      </c>
      <c r="C147" s="255" t="s">
        <v>67</v>
      </c>
      <c r="D147" s="297">
        <f>D146*0.72</f>
        <v>169.2</v>
      </c>
      <c r="E147" s="280"/>
      <c r="F147" s="330"/>
      <c r="G147" s="280"/>
    </row>
    <row r="148" spans="1:7" ht="24" customHeight="1">
      <c r="A148" s="293"/>
      <c r="B148" s="296" t="s">
        <v>97</v>
      </c>
      <c r="C148" s="255" t="s">
        <v>86</v>
      </c>
      <c r="D148" s="297">
        <v>50</v>
      </c>
      <c r="E148" s="280"/>
      <c r="F148" s="330"/>
      <c r="G148" s="280"/>
    </row>
    <row r="149" spans="1:7" ht="24" customHeight="1">
      <c r="A149" s="293"/>
      <c r="B149" s="296" t="s">
        <v>98</v>
      </c>
      <c r="C149" s="255" t="s">
        <v>67</v>
      </c>
      <c r="D149" s="297">
        <f>D148*2.6</f>
        <v>130</v>
      </c>
      <c r="E149" s="280"/>
      <c r="F149" s="330"/>
      <c r="G149" s="280"/>
    </row>
    <row r="150" spans="1:7" ht="24" customHeight="1">
      <c r="A150" s="293"/>
      <c r="B150" s="296" t="s">
        <v>99</v>
      </c>
      <c r="C150" s="255" t="s">
        <v>86</v>
      </c>
      <c r="D150" s="297">
        <v>65</v>
      </c>
      <c r="E150" s="280"/>
      <c r="F150" s="330"/>
      <c r="G150" s="280"/>
    </row>
    <row r="151" spans="1:7" ht="24" customHeight="1">
      <c r="A151" s="293"/>
      <c r="B151" s="296" t="s">
        <v>100</v>
      </c>
      <c r="C151" s="255" t="s">
        <v>67</v>
      </c>
      <c r="D151" s="297">
        <f>D150*2.5</f>
        <v>162.5</v>
      </c>
      <c r="E151" s="280"/>
      <c r="F151" s="330"/>
      <c r="G151" s="280"/>
    </row>
    <row r="152" spans="1:7" ht="24" customHeight="1">
      <c r="A152" s="293"/>
      <c r="B152" s="296" t="s">
        <v>76</v>
      </c>
      <c r="C152" s="255" t="s">
        <v>77</v>
      </c>
      <c r="D152" s="297">
        <v>34</v>
      </c>
      <c r="E152" s="280"/>
      <c r="F152" s="330"/>
      <c r="G152" s="280"/>
    </row>
  </sheetData>
  <mergeCells count="4">
    <mergeCell ref="A1:F1"/>
    <mergeCell ref="A2:F2"/>
    <mergeCell ref="A3:B3"/>
    <mergeCell ref="A5:B5"/>
  </mergeCells>
  <phoneticPr fontId="83" type="noConversion"/>
  <printOptions horizontalCentered="1"/>
  <pageMargins left="0.79" right="0.59" top="0.59" bottom="0.59" header="0.3" footer="0.3"/>
  <pageSetup paperSize="9" fitToWidth="0" fitToHeight="0" orientation="portrait"/>
  <headerFooter alignWithMargins="0"/>
  <rowBreaks count="1" manualBreakCount="1">
    <brk id="1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showGridLines="0" workbookViewId="0">
      <selection activeCell="L8" sqref="L8"/>
    </sheetView>
  </sheetViews>
  <sheetFormatPr defaultColWidth="9" defaultRowHeight="12.75"/>
  <cols>
    <col min="1" max="1" width="9.140625" customWidth="1"/>
    <col min="2" max="2" width="21.5703125" customWidth="1"/>
    <col min="3" max="3" width="7.28515625" customWidth="1"/>
    <col min="4" max="4" width="9.140625" style="287" customWidth="1"/>
    <col min="5" max="5" width="11" customWidth="1"/>
    <col min="6" max="6" width="10.140625" customWidth="1"/>
    <col min="7" max="7" width="9.85546875" customWidth="1"/>
    <col min="8" max="8" width="10" customWidth="1"/>
  </cols>
  <sheetData>
    <row r="1" spans="1:9" s="218" customFormat="1" ht="30" customHeight="1">
      <c r="A1" s="372" t="s">
        <v>0</v>
      </c>
      <c r="B1" s="372"/>
      <c r="C1" s="372"/>
      <c r="D1" s="387"/>
      <c r="E1" s="372"/>
      <c r="F1" s="372"/>
      <c r="G1" s="372"/>
      <c r="H1" s="372"/>
    </row>
    <row r="2" spans="1:9" s="218" customFormat="1" ht="30" customHeight="1">
      <c r="A2" s="372" t="s">
        <v>23</v>
      </c>
      <c r="B2" s="372"/>
      <c r="C2" s="372"/>
      <c r="D2" s="387"/>
      <c r="E2" s="372"/>
      <c r="F2" s="372"/>
      <c r="G2" s="372"/>
      <c r="H2" s="372"/>
    </row>
    <row r="3" spans="1:9" s="218" customFormat="1" ht="20.100000000000001" customHeight="1">
      <c r="A3" s="380" t="s">
        <v>2</v>
      </c>
      <c r="B3" s="380"/>
      <c r="C3" s="225"/>
      <c r="D3" s="288"/>
    </row>
    <row r="4" spans="1:9" s="218" customFormat="1" ht="20.100000000000001" customHeight="1">
      <c r="A4" s="26" t="s">
        <v>3</v>
      </c>
      <c r="B4" s="249"/>
      <c r="C4" s="225"/>
      <c r="D4" s="288"/>
    </row>
    <row r="5" spans="1:9" s="219" customFormat="1" ht="20.100000000000001" customHeight="1">
      <c r="A5" s="381" t="s">
        <v>101</v>
      </c>
      <c r="B5" s="381"/>
      <c r="C5" s="227"/>
      <c r="D5" s="289"/>
      <c r="E5" s="388" t="s">
        <v>102</v>
      </c>
      <c r="F5" s="388"/>
      <c r="G5" s="388"/>
      <c r="H5" s="388"/>
    </row>
    <row r="6" spans="1:9" ht="18" customHeight="1">
      <c r="A6" s="384" t="s">
        <v>26</v>
      </c>
      <c r="B6" s="384" t="s">
        <v>103</v>
      </c>
      <c r="C6" s="384" t="s">
        <v>28</v>
      </c>
      <c r="D6" s="386" t="s">
        <v>29</v>
      </c>
      <c r="E6" s="384" t="s">
        <v>30</v>
      </c>
      <c r="F6" s="384"/>
      <c r="G6" s="384" t="s">
        <v>43</v>
      </c>
      <c r="H6" s="385"/>
      <c r="I6" s="382" t="s">
        <v>7</v>
      </c>
    </row>
    <row r="7" spans="1:9" ht="18" customHeight="1">
      <c r="A7" s="384"/>
      <c r="B7" s="384"/>
      <c r="C7" s="384"/>
      <c r="D7" s="386"/>
      <c r="E7" s="285" t="s">
        <v>104</v>
      </c>
      <c r="F7" s="285" t="s">
        <v>105</v>
      </c>
      <c r="G7" s="285" t="s">
        <v>104</v>
      </c>
      <c r="H7" s="270" t="s">
        <v>105</v>
      </c>
      <c r="I7" s="383"/>
    </row>
    <row r="8" spans="1:9" ht="51.95" customHeight="1">
      <c r="A8" s="291" t="s">
        <v>106</v>
      </c>
      <c r="B8" s="292" t="s">
        <v>107</v>
      </c>
      <c r="C8" s="285" t="s">
        <v>44</v>
      </c>
      <c r="D8" s="290" t="s">
        <v>44</v>
      </c>
      <c r="E8" s="285"/>
      <c r="F8" s="285"/>
      <c r="G8" s="285"/>
      <c r="H8" s="270"/>
      <c r="I8" s="271" t="s">
        <v>45</v>
      </c>
    </row>
    <row r="9" spans="1:9" ht="24" customHeight="1">
      <c r="A9" s="293">
        <v>1</v>
      </c>
      <c r="B9" s="294" t="s">
        <v>108</v>
      </c>
      <c r="C9" s="293"/>
      <c r="D9" s="295"/>
      <c r="E9" s="285"/>
      <c r="F9" s="285"/>
      <c r="G9" s="285"/>
      <c r="H9" s="270"/>
      <c r="I9" s="298"/>
    </row>
    <row r="10" spans="1:9" ht="24" customHeight="1">
      <c r="A10" s="293" t="s">
        <v>109</v>
      </c>
      <c r="B10" s="294" t="s">
        <v>48</v>
      </c>
      <c r="C10" s="293"/>
      <c r="D10" s="295"/>
      <c r="E10" s="285"/>
      <c r="F10" s="285"/>
      <c r="G10" s="285"/>
      <c r="H10" s="270"/>
      <c r="I10" s="298"/>
    </row>
    <row r="11" spans="1:9" ht="24" customHeight="1">
      <c r="A11" s="293"/>
      <c r="B11" s="296" t="s">
        <v>110</v>
      </c>
      <c r="C11" s="255" t="s">
        <v>80</v>
      </c>
      <c r="D11" s="297">
        <v>5458</v>
      </c>
      <c r="E11" s="285"/>
      <c r="F11" s="286"/>
      <c r="G11" s="285"/>
      <c r="H11" s="270"/>
      <c r="I11" s="299" t="s">
        <v>111</v>
      </c>
    </row>
    <row r="12" spans="1:9" ht="24" customHeight="1">
      <c r="A12" s="293"/>
      <c r="B12" s="296" t="s">
        <v>112</v>
      </c>
      <c r="C12" s="255" t="s">
        <v>80</v>
      </c>
      <c r="D12" s="297">
        <f t="shared" ref="D12:D16" si="0">D11</f>
        <v>5458</v>
      </c>
      <c r="E12" s="285"/>
      <c r="F12" s="286"/>
      <c r="G12" s="285"/>
      <c r="H12" s="270"/>
      <c r="I12" s="299" t="s">
        <v>113</v>
      </c>
    </row>
    <row r="13" spans="1:9" ht="24" customHeight="1">
      <c r="A13" s="293"/>
      <c r="B13" s="296" t="s">
        <v>114</v>
      </c>
      <c r="C13" s="255" t="s">
        <v>77</v>
      </c>
      <c r="D13" s="297">
        <v>90</v>
      </c>
      <c r="E13" s="285"/>
      <c r="F13" s="286"/>
      <c r="G13" s="285"/>
      <c r="H13" s="270"/>
      <c r="I13" s="299" t="s">
        <v>115</v>
      </c>
    </row>
    <row r="14" spans="1:9" ht="24" customHeight="1">
      <c r="A14" s="293"/>
      <c r="B14" s="296" t="s">
        <v>116</v>
      </c>
      <c r="C14" s="255" t="s">
        <v>77</v>
      </c>
      <c r="D14" s="297">
        <f t="shared" si="0"/>
        <v>90</v>
      </c>
      <c r="E14" s="285"/>
      <c r="F14" s="286"/>
      <c r="G14" s="285"/>
      <c r="H14" s="270"/>
      <c r="I14" s="299" t="s">
        <v>117</v>
      </c>
    </row>
    <row r="15" spans="1:9" ht="24" customHeight="1">
      <c r="A15" s="293"/>
      <c r="B15" s="296" t="s">
        <v>118</v>
      </c>
      <c r="C15" s="293" t="s">
        <v>80</v>
      </c>
      <c r="D15" s="295">
        <v>60</v>
      </c>
      <c r="E15" s="285"/>
      <c r="F15" s="286"/>
      <c r="G15" s="285"/>
      <c r="H15" s="270"/>
      <c r="I15" s="300"/>
    </row>
    <row r="16" spans="1:9" ht="24" customHeight="1">
      <c r="A16" s="293"/>
      <c r="B16" s="296" t="s">
        <v>119</v>
      </c>
      <c r="C16" s="293" t="s">
        <v>80</v>
      </c>
      <c r="D16" s="295">
        <f t="shared" si="0"/>
        <v>60</v>
      </c>
      <c r="E16" s="285"/>
      <c r="F16" s="286"/>
      <c r="G16" s="285"/>
      <c r="H16" s="270"/>
      <c r="I16" s="300"/>
    </row>
    <row r="17" spans="1:9" ht="24" customHeight="1">
      <c r="A17" s="293"/>
      <c r="B17" s="296" t="s">
        <v>120</v>
      </c>
      <c r="C17" s="293" t="s">
        <v>80</v>
      </c>
      <c r="D17" s="295">
        <v>6</v>
      </c>
      <c r="E17" s="285"/>
      <c r="F17" s="286"/>
      <c r="G17" s="285"/>
      <c r="H17" s="270"/>
      <c r="I17" s="300"/>
    </row>
    <row r="18" spans="1:9" ht="24" customHeight="1">
      <c r="A18" s="293"/>
      <c r="B18" s="296" t="s">
        <v>121</v>
      </c>
      <c r="C18" s="293" t="s">
        <v>80</v>
      </c>
      <c r="D18" s="295">
        <f>D17</f>
        <v>6</v>
      </c>
      <c r="E18" s="285"/>
      <c r="F18" s="286"/>
      <c r="G18" s="285"/>
      <c r="H18" s="270"/>
      <c r="I18" s="300"/>
    </row>
    <row r="19" spans="1:9" ht="24" customHeight="1">
      <c r="A19" s="293"/>
      <c r="B19" s="296" t="s">
        <v>122</v>
      </c>
      <c r="C19" s="255" t="s">
        <v>123</v>
      </c>
      <c r="D19" s="297">
        <v>6</v>
      </c>
      <c r="E19" s="285"/>
      <c r="F19" s="286"/>
      <c r="G19" s="285"/>
      <c r="H19" s="270"/>
      <c r="I19" s="300"/>
    </row>
    <row r="20" spans="1:9" ht="24" customHeight="1">
      <c r="A20" s="293"/>
      <c r="B20" s="296" t="s">
        <v>124</v>
      </c>
      <c r="C20" s="255" t="s">
        <v>123</v>
      </c>
      <c r="D20" s="297">
        <v>6</v>
      </c>
      <c r="E20" s="285"/>
      <c r="F20" s="286"/>
      <c r="G20" s="285"/>
      <c r="H20" s="270"/>
      <c r="I20" s="300"/>
    </row>
    <row r="21" spans="1:9" ht="24" customHeight="1">
      <c r="A21" s="293"/>
      <c r="B21" s="296" t="s">
        <v>125</v>
      </c>
      <c r="C21" s="255" t="s">
        <v>123</v>
      </c>
      <c r="D21" s="297">
        <v>4</v>
      </c>
      <c r="E21" s="285"/>
      <c r="F21" s="286"/>
      <c r="G21" s="285"/>
      <c r="H21" s="270"/>
      <c r="I21" s="300"/>
    </row>
    <row r="22" spans="1:9" ht="24" customHeight="1">
      <c r="A22" s="293"/>
      <c r="B22" s="294" t="s">
        <v>126</v>
      </c>
      <c r="C22" s="293" t="s">
        <v>127</v>
      </c>
      <c r="D22" s="295">
        <v>7.75</v>
      </c>
      <c r="E22" s="285"/>
      <c r="F22" s="286"/>
      <c r="G22" s="285"/>
      <c r="H22" s="270"/>
      <c r="I22" s="300"/>
    </row>
    <row r="23" spans="1:9" ht="24" customHeight="1">
      <c r="A23" s="293" t="s">
        <v>128</v>
      </c>
      <c r="B23" s="296" t="s">
        <v>83</v>
      </c>
      <c r="C23" s="255"/>
      <c r="D23" s="297"/>
      <c r="E23" s="285"/>
      <c r="F23" s="286"/>
      <c r="G23" s="285"/>
      <c r="H23" s="270"/>
      <c r="I23" s="300"/>
    </row>
    <row r="24" spans="1:9" ht="24" customHeight="1">
      <c r="A24" s="293"/>
      <c r="B24" s="296" t="s">
        <v>129</v>
      </c>
      <c r="C24" s="255" t="s">
        <v>80</v>
      </c>
      <c r="D24" s="297">
        <v>1948</v>
      </c>
      <c r="E24" s="286"/>
      <c r="F24" s="286"/>
      <c r="G24" s="285"/>
      <c r="H24" s="270"/>
      <c r="I24" s="301" t="s">
        <v>130</v>
      </c>
    </row>
    <row r="25" spans="1:9" ht="24" customHeight="1">
      <c r="A25" s="293"/>
      <c r="B25" s="296" t="s">
        <v>131</v>
      </c>
      <c r="C25" s="255" t="s">
        <v>80</v>
      </c>
      <c r="D25" s="297">
        <f t="shared" ref="D25:D29" si="1">D24</f>
        <v>1948</v>
      </c>
      <c r="E25" s="286"/>
      <c r="F25" s="286"/>
      <c r="G25" s="285"/>
      <c r="H25" s="270"/>
      <c r="I25" s="301" t="s">
        <v>132</v>
      </c>
    </row>
    <row r="26" spans="1:9" ht="24" customHeight="1">
      <c r="A26" s="293"/>
      <c r="B26" s="296" t="s">
        <v>133</v>
      </c>
      <c r="C26" s="255" t="s">
        <v>77</v>
      </c>
      <c r="D26" s="297">
        <v>32</v>
      </c>
      <c r="E26" s="286"/>
      <c r="F26" s="286"/>
      <c r="G26" s="285"/>
      <c r="H26" s="270"/>
      <c r="I26" s="302"/>
    </row>
    <row r="27" spans="1:9" ht="24" customHeight="1">
      <c r="A27" s="293"/>
      <c r="B27" s="296" t="s">
        <v>134</v>
      </c>
      <c r="C27" s="255" t="s">
        <v>77</v>
      </c>
      <c r="D27" s="297">
        <f t="shared" si="1"/>
        <v>32</v>
      </c>
      <c r="E27" s="286"/>
      <c r="F27" s="286"/>
      <c r="G27" s="285"/>
      <c r="H27" s="270"/>
      <c r="I27" s="302"/>
    </row>
    <row r="28" spans="1:9" ht="24" customHeight="1">
      <c r="A28" s="293"/>
      <c r="B28" s="296" t="s">
        <v>135</v>
      </c>
      <c r="C28" s="255" t="s">
        <v>80</v>
      </c>
      <c r="D28" s="297">
        <v>984</v>
      </c>
      <c r="E28" s="286"/>
      <c r="F28" s="286"/>
      <c r="G28" s="285"/>
      <c r="H28" s="270"/>
      <c r="I28" s="301" t="s">
        <v>136</v>
      </c>
    </row>
    <row r="29" spans="1:9" ht="24" customHeight="1">
      <c r="A29" s="293"/>
      <c r="B29" s="296" t="s">
        <v>137</v>
      </c>
      <c r="C29" s="255" t="s">
        <v>80</v>
      </c>
      <c r="D29" s="297">
        <f t="shared" si="1"/>
        <v>984</v>
      </c>
      <c r="E29" s="286"/>
      <c r="F29" s="286"/>
      <c r="G29" s="285"/>
      <c r="H29" s="270"/>
      <c r="I29" s="301" t="s">
        <v>138</v>
      </c>
    </row>
    <row r="30" spans="1:9" ht="24" customHeight="1">
      <c r="A30" s="293"/>
      <c r="B30" s="296" t="s">
        <v>139</v>
      </c>
      <c r="C30" s="255" t="s">
        <v>77</v>
      </c>
      <c r="D30" s="297">
        <v>6</v>
      </c>
      <c r="E30" s="286"/>
      <c r="F30" s="285"/>
      <c r="G30" s="285"/>
      <c r="H30" s="270"/>
      <c r="I30" s="300"/>
    </row>
    <row r="31" spans="1:9" ht="24" customHeight="1">
      <c r="A31" s="293"/>
      <c r="B31" s="296" t="s">
        <v>140</v>
      </c>
      <c r="C31" s="255" t="s">
        <v>77</v>
      </c>
      <c r="D31" s="297">
        <f t="shared" ref="D31:D35" si="2">D30</f>
        <v>6</v>
      </c>
      <c r="E31" s="285"/>
      <c r="F31" s="285"/>
      <c r="G31" s="285"/>
      <c r="H31" s="270"/>
      <c r="I31" s="300"/>
    </row>
    <row r="32" spans="1:9" ht="24" customHeight="1">
      <c r="A32" s="293"/>
      <c r="B32" s="296" t="s">
        <v>141</v>
      </c>
      <c r="C32" s="293" t="s">
        <v>80</v>
      </c>
      <c r="D32" s="295">
        <v>40</v>
      </c>
      <c r="E32" s="285"/>
      <c r="F32" s="286"/>
      <c r="G32" s="285"/>
      <c r="H32" s="270"/>
      <c r="I32" s="300"/>
    </row>
    <row r="33" spans="1:9" ht="24" customHeight="1">
      <c r="A33" s="293"/>
      <c r="B33" s="296" t="s">
        <v>142</v>
      </c>
      <c r="C33" s="293" t="s">
        <v>80</v>
      </c>
      <c r="D33" s="295">
        <f t="shared" si="2"/>
        <v>40</v>
      </c>
      <c r="E33" s="285"/>
      <c r="F33" s="286"/>
      <c r="G33" s="285"/>
      <c r="H33" s="270"/>
      <c r="I33" s="300"/>
    </row>
    <row r="34" spans="1:9" ht="24" customHeight="1">
      <c r="A34" s="293"/>
      <c r="B34" s="296" t="s">
        <v>120</v>
      </c>
      <c r="C34" s="293" t="s">
        <v>80</v>
      </c>
      <c r="D34" s="295">
        <v>3</v>
      </c>
      <c r="E34" s="285"/>
      <c r="F34" s="286"/>
      <c r="G34" s="285"/>
      <c r="H34" s="270"/>
      <c r="I34" s="300"/>
    </row>
    <row r="35" spans="1:9" ht="24" customHeight="1">
      <c r="A35" s="293"/>
      <c r="B35" s="296" t="s">
        <v>121</v>
      </c>
      <c r="C35" s="293" t="s">
        <v>80</v>
      </c>
      <c r="D35" s="295">
        <f t="shared" si="2"/>
        <v>3</v>
      </c>
      <c r="E35" s="285"/>
      <c r="F35" s="286"/>
      <c r="G35" s="285"/>
      <c r="H35" s="270"/>
      <c r="I35" s="300"/>
    </row>
    <row r="36" spans="1:9" ht="24" customHeight="1">
      <c r="A36" s="293"/>
      <c r="B36" s="296" t="s">
        <v>143</v>
      </c>
      <c r="C36" s="293" t="s">
        <v>80</v>
      </c>
      <c r="D36" s="295">
        <v>10</v>
      </c>
      <c r="E36" s="285"/>
      <c r="F36" s="286"/>
      <c r="G36" s="285"/>
      <c r="H36" s="270"/>
      <c r="I36" s="300"/>
    </row>
    <row r="37" spans="1:9" ht="24" customHeight="1">
      <c r="A37" s="293"/>
      <c r="B37" s="296" t="s">
        <v>144</v>
      </c>
      <c r="C37" s="293" t="s">
        <v>80</v>
      </c>
      <c r="D37" s="295">
        <f>D36</f>
        <v>10</v>
      </c>
      <c r="E37" s="285"/>
      <c r="F37" s="286"/>
      <c r="G37" s="285"/>
      <c r="H37" s="270"/>
      <c r="I37" s="300"/>
    </row>
    <row r="38" spans="1:9" ht="24" customHeight="1">
      <c r="A38" s="293"/>
      <c r="B38" s="296" t="s">
        <v>145</v>
      </c>
      <c r="C38" s="293" t="s">
        <v>80</v>
      </c>
      <c r="D38" s="295">
        <v>2</v>
      </c>
      <c r="E38" s="285"/>
      <c r="F38" s="286"/>
      <c r="G38" s="285"/>
      <c r="H38" s="270"/>
      <c r="I38" s="300"/>
    </row>
    <row r="39" spans="1:9" ht="24" customHeight="1">
      <c r="A39" s="293"/>
      <c r="B39" s="296" t="s">
        <v>146</v>
      </c>
      <c r="C39" s="293" t="s">
        <v>80</v>
      </c>
      <c r="D39" s="295">
        <f>D38</f>
        <v>2</v>
      </c>
      <c r="E39" s="286"/>
      <c r="F39" s="286"/>
      <c r="G39" s="285"/>
      <c r="H39" s="270"/>
      <c r="I39" s="300"/>
    </row>
    <row r="40" spans="1:9" ht="24" customHeight="1">
      <c r="A40" s="293"/>
      <c r="B40" s="296" t="s">
        <v>147</v>
      </c>
      <c r="C40" s="255" t="s">
        <v>148</v>
      </c>
      <c r="D40" s="297">
        <v>1</v>
      </c>
      <c r="E40" s="286"/>
      <c r="F40" s="286"/>
      <c r="G40" s="285"/>
      <c r="H40" s="270"/>
      <c r="I40" s="300"/>
    </row>
    <row r="41" spans="1:9" ht="24" customHeight="1">
      <c r="A41" s="293"/>
      <c r="B41" s="296" t="s">
        <v>149</v>
      </c>
      <c r="C41" s="255" t="s">
        <v>123</v>
      </c>
      <c r="D41" s="297">
        <v>3</v>
      </c>
      <c r="E41" s="286"/>
      <c r="F41" s="286"/>
      <c r="G41" s="285"/>
      <c r="H41" s="270"/>
      <c r="I41" s="300"/>
    </row>
    <row r="42" spans="1:9" ht="24" customHeight="1">
      <c r="A42" s="293"/>
      <c r="B42" s="296" t="s">
        <v>150</v>
      </c>
      <c r="C42" s="255" t="s">
        <v>123</v>
      </c>
      <c r="D42" s="297">
        <v>3</v>
      </c>
      <c r="E42" s="286"/>
      <c r="F42" s="286"/>
      <c r="G42" s="285"/>
      <c r="H42" s="270"/>
      <c r="I42" s="300"/>
    </row>
    <row r="43" spans="1:9" ht="24" customHeight="1">
      <c r="A43" s="293"/>
      <c r="B43" s="296" t="s">
        <v>151</v>
      </c>
      <c r="C43" s="255" t="s">
        <v>123</v>
      </c>
      <c r="D43" s="297">
        <v>3</v>
      </c>
      <c r="E43" s="286"/>
      <c r="F43" s="285"/>
      <c r="G43" s="285"/>
      <c r="H43" s="270"/>
      <c r="I43" s="300"/>
    </row>
    <row r="44" spans="1:9" ht="24" customHeight="1">
      <c r="A44" s="293"/>
      <c r="B44" s="296" t="s">
        <v>152</v>
      </c>
      <c r="C44" s="255" t="s">
        <v>123</v>
      </c>
      <c r="D44" s="297">
        <v>1</v>
      </c>
      <c r="E44" s="285"/>
      <c r="F44" s="285"/>
      <c r="G44" s="285"/>
      <c r="H44" s="270"/>
      <c r="I44" s="300"/>
    </row>
    <row r="45" spans="1:9" ht="24" customHeight="1">
      <c r="A45" s="293"/>
      <c r="B45" s="296" t="s">
        <v>153</v>
      </c>
      <c r="C45" s="255" t="s">
        <v>123</v>
      </c>
      <c r="D45" s="297">
        <v>2</v>
      </c>
      <c r="E45" s="285"/>
      <c r="F45" s="286"/>
      <c r="G45" s="285"/>
      <c r="H45" s="270"/>
      <c r="I45" s="300"/>
    </row>
    <row r="46" spans="1:9" ht="24" customHeight="1">
      <c r="A46" s="293"/>
      <c r="B46" s="296" t="s">
        <v>154</v>
      </c>
      <c r="C46" s="255" t="s">
        <v>123</v>
      </c>
      <c r="D46" s="297">
        <v>2</v>
      </c>
      <c r="E46" s="285"/>
      <c r="F46" s="286"/>
      <c r="G46" s="285"/>
      <c r="H46" s="270"/>
      <c r="I46" s="300"/>
    </row>
    <row r="47" spans="1:9" ht="24" customHeight="1">
      <c r="A47" s="293"/>
      <c r="B47" s="294" t="s">
        <v>126</v>
      </c>
      <c r="C47" s="293" t="s">
        <v>127</v>
      </c>
      <c r="D47" s="295">
        <v>7.75</v>
      </c>
      <c r="E47" s="285"/>
      <c r="F47" s="286"/>
      <c r="G47" s="285"/>
      <c r="H47" s="270"/>
      <c r="I47" s="300"/>
    </row>
    <row r="48" spans="1:9" ht="24" customHeight="1">
      <c r="A48" s="293" t="s">
        <v>155</v>
      </c>
      <c r="B48" s="296" t="s">
        <v>85</v>
      </c>
      <c r="C48" s="255"/>
      <c r="D48" s="297"/>
      <c r="E48" s="285"/>
      <c r="F48" s="286"/>
      <c r="G48" s="285"/>
      <c r="H48" s="270"/>
      <c r="I48" s="300"/>
    </row>
    <row r="49" spans="1:9" ht="24" customHeight="1">
      <c r="A49" s="293"/>
      <c r="B49" s="296" t="s">
        <v>156</v>
      </c>
      <c r="C49" s="255" t="s">
        <v>80</v>
      </c>
      <c r="D49" s="297">
        <v>454</v>
      </c>
      <c r="E49" s="285"/>
      <c r="F49" s="286"/>
      <c r="G49" s="285"/>
      <c r="H49" s="270"/>
      <c r="I49" s="301" t="s">
        <v>157</v>
      </c>
    </row>
    <row r="50" spans="1:9" ht="24" customHeight="1">
      <c r="A50" s="293"/>
      <c r="B50" s="296" t="s">
        <v>158</v>
      </c>
      <c r="C50" s="255" t="s">
        <v>80</v>
      </c>
      <c r="D50" s="297">
        <f t="shared" ref="D50:D54" si="3">D49</f>
        <v>454</v>
      </c>
      <c r="E50" s="285"/>
      <c r="F50" s="286"/>
      <c r="G50" s="285"/>
      <c r="H50" s="270"/>
      <c r="I50" s="301" t="s">
        <v>159</v>
      </c>
    </row>
    <row r="51" spans="1:9" ht="24" customHeight="1">
      <c r="A51" s="293"/>
      <c r="B51" s="296" t="s">
        <v>160</v>
      </c>
      <c r="C51" s="255" t="s">
        <v>77</v>
      </c>
      <c r="D51" s="297">
        <v>2</v>
      </c>
      <c r="E51" s="285"/>
      <c r="F51" s="286"/>
      <c r="G51" s="285"/>
      <c r="H51" s="270"/>
      <c r="I51" s="300"/>
    </row>
    <row r="52" spans="1:9" ht="24" customHeight="1">
      <c r="A52" s="293"/>
      <c r="B52" s="296" t="s">
        <v>161</v>
      </c>
      <c r="C52" s="255" t="s">
        <v>77</v>
      </c>
      <c r="D52" s="297">
        <f t="shared" si="3"/>
        <v>2</v>
      </c>
      <c r="E52" s="285"/>
      <c r="F52" s="286"/>
      <c r="G52" s="285"/>
      <c r="H52" s="270"/>
      <c r="I52" s="300"/>
    </row>
    <row r="53" spans="1:9" ht="24" customHeight="1">
      <c r="A53" s="293"/>
      <c r="B53" s="296" t="s">
        <v>120</v>
      </c>
      <c r="C53" s="293" t="s">
        <v>80</v>
      </c>
      <c r="D53" s="295">
        <v>10</v>
      </c>
      <c r="E53" s="285"/>
      <c r="F53" s="286"/>
      <c r="G53" s="285"/>
      <c r="H53" s="270"/>
      <c r="I53" s="300"/>
    </row>
    <row r="54" spans="1:9" ht="24" customHeight="1">
      <c r="A54" s="293"/>
      <c r="B54" s="296" t="s">
        <v>121</v>
      </c>
      <c r="C54" s="293" t="s">
        <v>80</v>
      </c>
      <c r="D54" s="295">
        <f t="shared" si="3"/>
        <v>10</v>
      </c>
      <c r="E54" s="285"/>
      <c r="F54" s="286"/>
      <c r="G54" s="285"/>
      <c r="H54" s="270"/>
      <c r="I54" s="300"/>
    </row>
    <row r="55" spans="1:9" ht="24" customHeight="1">
      <c r="A55" s="293"/>
      <c r="B55" s="296" t="s">
        <v>145</v>
      </c>
      <c r="C55" s="293" t="s">
        <v>80</v>
      </c>
      <c r="D55" s="295">
        <v>1</v>
      </c>
      <c r="E55" s="285"/>
      <c r="F55" s="286"/>
      <c r="G55" s="285"/>
      <c r="H55" s="270"/>
      <c r="I55" s="300"/>
    </row>
    <row r="56" spans="1:9" ht="24" customHeight="1">
      <c r="A56" s="293"/>
      <c r="B56" s="296" t="s">
        <v>146</v>
      </c>
      <c r="C56" s="293" t="s">
        <v>80</v>
      </c>
      <c r="D56" s="295">
        <f>D55</f>
        <v>1</v>
      </c>
      <c r="E56" s="285"/>
      <c r="F56" s="286"/>
      <c r="G56" s="285"/>
      <c r="H56" s="270"/>
      <c r="I56" s="300"/>
    </row>
    <row r="57" spans="1:9" ht="24" customHeight="1">
      <c r="A57" s="293"/>
      <c r="B57" s="296" t="s">
        <v>162</v>
      </c>
      <c r="C57" s="255" t="s">
        <v>123</v>
      </c>
      <c r="D57" s="297">
        <v>1</v>
      </c>
      <c r="E57" s="285"/>
      <c r="F57" s="286"/>
      <c r="G57" s="285"/>
      <c r="H57" s="270"/>
      <c r="I57" s="300"/>
    </row>
    <row r="58" spans="1:9" ht="24" customHeight="1">
      <c r="A58" s="293"/>
      <c r="B58" s="296" t="s">
        <v>163</v>
      </c>
      <c r="C58" s="255" t="s">
        <v>123</v>
      </c>
      <c r="D58" s="297">
        <v>1</v>
      </c>
      <c r="E58" s="286"/>
      <c r="F58" s="286"/>
      <c r="G58" s="285"/>
      <c r="H58" s="270"/>
      <c r="I58" s="300"/>
    </row>
    <row r="59" spans="1:9" ht="24" customHeight="1">
      <c r="A59" s="293"/>
      <c r="B59" s="294" t="s">
        <v>126</v>
      </c>
      <c r="C59" s="293" t="s">
        <v>127</v>
      </c>
      <c r="D59" s="295">
        <v>7.75</v>
      </c>
      <c r="E59" s="286"/>
      <c r="F59" s="286"/>
      <c r="G59" s="285"/>
      <c r="H59" s="270"/>
      <c r="I59" s="300"/>
    </row>
    <row r="60" spans="1:9" ht="24" customHeight="1">
      <c r="A60" s="293" t="s">
        <v>164</v>
      </c>
      <c r="B60" s="296" t="s">
        <v>90</v>
      </c>
      <c r="C60" s="255"/>
      <c r="D60" s="297"/>
      <c r="E60" s="286"/>
      <c r="F60" s="286"/>
      <c r="G60" s="285"/>
      <c r="H60" s="270"/>
      <c r="I60" s="300"/>
    </row>
    <row r="61" spans="1:9" ht="24" customHeight="1">
      <c r="A61" s="293"/>
      <c r="B61" s="296" t="s">
        <v>165</v>
      </c>
      <c r="C61" s="255" t="s">
        <v>80</v>
      </c>
      <c r="D61" s="297">
        <v>1444</v>
      </c>
      <c r="E61" s="286"/>
      <c r="F61" s="286"/>
      <c r="G61" s="285"/>
      <c r="H61" s="270"/>
      <c r="I61" s="301" t="s">
        <v>166</v>
      </c>
    </row>
    <row r="62" spans="1:9" ht="24" customHeight="1">
      <c r="A62" s="293"/>
      <c r="B62" s="296" t="s">
        <v>167</v>
      </c>
      <c r="C62" s="255" t="s">
        <v>80</v>
      </c>
      <c r="D62" s="297">
        <f t="shared" ref="D62:D66" si="4">D61</f>
        <v>1444</v>
      </c>
      <c r="E62" s="286"/>
      <c r="F62" s="286"/>
      <c r="G62" s="285"/>
      <c r="H62" s="270"/>
      <c r="I62" s="301" t="s">
        <v>168</v>
      </c>
    </row>
    <row r="63" spans="1:9" ht="24" customHeight="1">
      <c r="A63" s="293"/>
      <c r="B63" s="296" t="s">
        <v>169</v>
      </c>
      <c r="C63" s="255" t="s">
        <v>77</v>
      </c>
      <c r="D63" s="297">
        <v>7</v>
      </c>
      <c r="E63" s="286"/>
      <c r="F63" s="286"/>
      <c r="G63" s="285"/>
      <c r="H63" s="270"/>
      <c r="I63" s="298"/>
    </row>
    <row r="64" spans="1:9" ht="24" customHeight="1">
      <c r="A64" s="293"/>
      <c r="B64" s="296" t="s">
        <v>170</v>
      </c>
      <c r="C64" s="255" t="s">
        <v>77</v>
      </c>
      <c r="D64" s="297">
        <f t="shared" si="4"/>
        <v>7</v>
      </c>
      <c r="E64" s="286"/>
      <c r="F64" s="286"/>
      <c r="G64" s="285"/>
      <c r="H64" s="270"/>
      <c r="I64" s="298"/>
    </row>
    <row r="65" spans="1:9" ht="24" customHeight="1">
      <c r="A65" s="293"/>
      <c r="B65" s="296" t="s">
        <v>143</v>
      </c>
      <c r="C65" s="293" t="s">
        <v>80</v>
      </c>
      <c r="D65" s="295">
        <v>30</v>
      </c>
      <c r="E65" s="286"/>
      <c r="F65" s="286"/>
      <c r="G65" s="285"/>
      <c r="H65" s="270"/>
      <c r="I65" s="298"/>
    </row>
    <row r="66" spans="1:9" ht="24" customHeight="1">
      <c r="A66" s="293"/>
      <c r="B66" s="296" t="s">
        <v>144</v>
      </c>
      <c r="C66" s="293" t="s">
        <v>80</v>
      </c>
      <c r="D66" s="295">
        <f t="shared" si="4"/>
        <v>30</v>
      </c>
      <c r="E66" s="286"/>
      <c r="F66" s="285"/>
      <c r="G66" s="285"/>
      <c r="H66" s="270"/>
      <c r="I66" s="298"/>
    </row>
    <row r="67" spans="1:9" ht="24" customHeight="1">
      <c r="A67" s="293"/>
      <c r="B67" s="296" t="s">
        <v>145</v>
      </c>
      <c r="C67" s="293" t="s">
        <v>80</v>
      </c>
      <c r="D67" s="295">
        <v>2</v>
      </c>
      <c r="E67" s="285"/>
      <c r="F67" s="285"/>
      <c r="G67" s="285"/>
      <c r="H67" s="270"/>
      <c r="I67" s="298"/>
    </row>
    <row r="68" spans="1:9" ht="24" customHeight="1">
      <c r="A68" s="293"/>
      <c r="B68" s="296" t="s">
        <v>146</v>
      </c>
      <c r="C68" s="293" t="s">
        <v>80</v>
      </c>
      <c r="D68" s="295">
        <f>D67</f>
        <v>2</v>
      </c>
      <c r="E68" s="285"/>
      <c r="F68" s="286"/>
      <c r="G68" s="285"/>
      <c r="H68" s="270"/>
      <c r="I68" s="298"/>
    </row>
    <row r="69" spans="1:9" ht="24" customHeight="1">
      <c r="A69" s="293"/>
      <c r="B69" s="296" t="s">
        <v>171</v>
      </c>
      <c r="C69" s="255" t="s">
        <v>123</v>
      </c>
      <c r="D69" s="297">
        <v>1</v>
      </c>
      <c r="E69" s="285"/>
      <c r="F69" s="286"/>
      <c r="G69" s="285"/>
      <c r="H69" s="270"/>
      <c r="I69" s="298"/>
    </row>
    <row r="70" spans="1:9" ht="24" customHeight="1">
      <c r="A70" s="293"/>
      <c r="B70" s="296" t="s">
        <v>172</v>
      </c>
      <c r="C70" s="255" t="s">
        <v>123</v>
      </c>
      <c r="D70" s="297">
        <v>2</v>
      </c>
      <c r="E70" s="285"/>
      <c r="F70" s="286"/>
      <c r="G70" s="285"/>
      <c r="H70" s="270"/>
      <c r="I70" s="298"/>
    </row>
    <row r="71" spans="1:9" ht="24" customHeight="1">
      <c r="A71" s="293"/>
      <c r="B71" s="296" t="s">
        <v>173</v>
      </c>
      <c r="C71" s="255" t="s">
        <v>123</v>
      </c>
      <c r="D71" s="297">
        <v>2</v>
      </c>
      <c r="E71" s="285"/>
      <c r="F71" s="286"/>
      <c r="G71" s="285"/>
      <c r="H71" s="270"/>
      <c r="I71" s="298"/>
    </row>
    <row r="72" spans="1:9" ht="24" customHeight="1">
      <c r="A72" s="293"/>
      <c r="B72" s="296" t="s">
        <v>174</v>
      </c>
      <c r="C72" s="255" t="s">
        <v>123</v>
      </c>
      <c r="D72" s="297">
        <v>2</v>
      </c>
      <c r="E72" s="285"/>
      <c r="F72" s="286"/>
      <c r="G72" s="285"/>
      <c r="H72" s="270"/>
      <c r="I72" s="298"/>
    </row>
    <row r="73" spans="1:9" ht="24" customHeight="1">
      <c r="A73" s="293"/>
      <c r="B73" s="294" t="s">
        <v>126</v>
      </c>
      <c r="C73" s="293" t="s">
        <v>127</v>
      </c>
      <c r="D73" s="295">
        <v>7.75</v>
      </c>
      <c r="E73" s="285"/>
      <c r="F73" s="286"/>
      <c r="G73" s="285"/>
      <c r="H73" s="270"/>
      <c r="I73" s="298"/>
    </row>
    <row r="74" spans="1:9" ht="24" customHeight="1">
      <c r="A74" s="293" t="s">
        <v>175</v>
      </c>
      <c r="B74" s="296" t="s">
        <v>91</v>
      </c>
      <c r="C74" s="255"/>
      <c r="D74" s="297"/>
      <c r="E74" s="285"/>
      <c r="F74" s="286"/>
      <c r="G74" s="285"/>
      <c r="H74" s="270"/>
      <c r="I74" s="298"/>
    </row>
    <row r="75" spans="1:9" ht="24" customHeight="1">
      <c r="A75" s="293"/>
      <c r="B75" s="296" t="s">
        <v>176</v>
      </c>
      <c r="C75" s="255" t="s">
        <v>80</v>
      </c>
      <c r="D75" s="297">
        <v>960</v>
      </c>
      <c r="E75" s="285"/>
      <c r="F75" s="286"/>
      <c r="G75" s="285"/>
      <c r="H75" s="270"/>
      <c r="I75" s="298"/>
    </row>
    <row r="76" spans="1:9" ht="24" customHeight="1">
      <c r="A76" s="293"/>
      <c r="B76" s="296" t="s">
        <v>177</v>
      </c>
      <c r="C76" s="255" t="s">
        <v>80</v>
      </c>
      <c r="D76" s="297">
        <f t="shared" ref="D76:D80" si="5">D75</f>
        <v>960</v>
      </c>
      <c r="E76" s="285"/>
      <c r="F76" s="286"/>
      <c r="G76" s="285"/>
      <c r="H76" s="270"/>
      <c r="I76" s="298"/>
    </row>
    <row r="77" spans="1:9" ht="24" customHeight="1">
      <c r="A77" s="293"/>
      <c r="B77" s="296" t="s">
        <v>178</v>
      </c>
      <c r="C77" s="255" t="s">
        <v>77</v>
      </c>
      <c r="D77" s="297">
        <v>1</v>
      </c>
      <c r="E77" s="285"/>
      <c r="F77" s="286"/>
      <c r="G77" s="285"/>
      <c r="H77" s="270"/>
      <c r="I77" s="298"/>
    </row>
    <row r="78" spans="1:9" ht="24" customHeight="1">
      <c r="A78" s="293"/>
      <c r="B78" s="296" t="s">
        <v>179</v>
      </c>
      <c r="C78" s="255" t="s">
        <v>77</v>
      </c>
      <c r="D78" s="297">
        <f t="shared" si="5"/>
        <v>1</v>
      </c>
      <c r="E78" s="285"/>
      <c r="F78" s="286"/>
      <c r="G78" s="285"/>
      <c r="H78" s="270"/>
      <c r="I78" s="298"/>
    </row>
    <row r="79" spans="1:9" ht="24" customHeight="1">
      <c r="A79" s="293"/>
      <c r="B79" s="296" t="s">
        <v>145</v>
      </c>
      <c r="C79" s="293" t="s">
        <v>80</v>
      </c>
      <c r="D79" s="295">
        <v>25</v>
      </c>
      <c r="E79" s="285"/>
      <c r="F79" s="286"/>
      <c r="G79" s="285"/>
      <c r="H79" s="270"/>
      <c r="I79" s="298"/>
    </row>
    <row r="80" spans="1:9" ht="24" customHeight="1">
      <c r="A80" s="293"/>
      <c r="B80" s="296" t="s">
        <v>146</v>
      </c>
      <c r="C80" s="293" t="s">
        <v>80</v>
      </c>
      <c r="D80" s="295">
        <f t="shared" si="5"/>
        <v>25</v>
      </c>
      <c r="E80" s="285"/>
      <c r="F80" s="286"/>
      <c r="G80" s="285"/>
      <c r="H80" s="270"/>
      <c r="I80" s="298"/>
    </row>
    <row r="81" spans="1:9" ht="24" customHeight="1">
      <c r="A81" s="293"/>
      <c r="B81" s="296" t="s">
        <v>180</v>
      </c>
      <c r="C81" s="293" t="s">
        <v>80</v>
      </c>
      <c r="D81" s="295">
        <v>2</v>
      </c>
      <c r="E81" s="286"/>
      <c r="F81" s="286"/>
      <c r="G81" s="285"/>
      <c r="H81" s="270"/>
      <c r="I81" s="298"/>
    </row>
    <row r="82" spans="1:9" ht="24" customHeight="1">
      <c r="A82" s="293"/>
      <c r="B82" s="296" t="s">
        <v>181</v>
      </c>
      <c r="C82" s="293" t="s">
        <v>80</v>
      </c>
      <c r="D82" s="295">
        <f>D81</f>
        <v>2</v>
      </c>
      <c r="E82" s="286"/>
      <c r="F82" s="286"/>
      <c r="G82" s="285"/>
      <c r="H82" s="270"/>
      <c r="I82" s="298"/>
    </row>
    <row r="83" spans="1:9" ht="24" customHeight="1">
      <c r="A83" s="293"/>
      <c r="B83" s="296" t="s">
        <v>182</v>
      </c>
      <c r="C83" s="255" t="s">
        <v>123</v>
      </c>
      <c r="D83" s="297">
        <v>1</v>
      </c>
      <c r="E83" s="286"/>
      <c r="F83" s="286"/>
      <c r="G83" s="285"/>
      <c r="H83" s="270"/>
      <c r="I83" s="298"/>
    </row>
    <row r="84" spans="1:9" ht="24" customHeight="1">
      <c r="A84" s="293"/>
      <c r="B84" s="296" t="s">
        <v>183</v>
      </c>
      <c r="C84" s="255" t="s">
        <v>123</v>
      </c>
      <c r="D84" s="297">
        <v>1</v>
      </c>
      <c r="E84" s="286"/>
      <c r="F84" s="286"/>
      <c r="G84" s="285"/>
      <c r="H84" s="270"/>
      <c r="I84" s="298"/>
    </row>
    <row r="85" spans="1:9" ht="24" customHeight="1">
      <c r="A85" s="293"/>
      <c r="B85" s="296" t="s">
        <v>184</v>
      </c>
      <c r="C85" s="255" t="s">
        <v>123</v>
      </c>
      <c r="D85" s="297">
        <v>2</v>
      </c>
      <c r="E85" s="286"/>
      <c r="F85" s="286"/>
      <c r="G85" s="285"/>
      <c r="H85" s="270"/>
      <c r="I85" s="298"/>
    </row>
    <row r="86" spans="1:9" ht="24" customHeight="1">
      <c r="A86" s="293"/>
      <c r="B86" s="296" t="s">
        <v>185</v>
      </c>
      <c r="C86" s="255" t="s">
        <v>123</v>
      </c>
      <c r="D86" s="297">
        <v>2</v>
      </c>
      <c r="E86" s="286"/>
      <c r="F86" s="286"/>
      <c r="G86" s="285"/>
      <c r="H86" s="270"/>
      <c r="I86" s="298"/>
    </row>
    <row r="87" spans="1:9" ht="24" customHeight="1">
      <c r="A87" s="293"/>
      <c r="B87" s="294" t="s">
        <v>126</v>
      </c>
      <c r="C87" s="293" t="s">
        <v>127</v>
      </c>
      <c r="D87" s="295">
        <v>7.75</v>
      </c>
      <c r="E87" s="286"/>
      <c r="F87" s="286"/>
      <c r="G87" s="285"/>
      <c r="H87" s="270"/>
      <c r="I87" s="298"/>
    </row>
    <row r="88" spans="1:9" ht="24" customHeight="1">
      <c r="A88" s="293" t="s">
        <v>186</v>
      </c>
      <c r="B88" s="296" t="s">
        <v>92</v>
      </c>
      <c r="C88" s="255"/>
      <c r="D88" s="297"/>
      <c r="E88" s="286"/>
      <c r="F88" s="286"/>
      <c r="G88" s="285"/>
      <c r="H88" s="270"/>
      <c r="I88" s="298"/>
    </row>
    <row r="89" spans="1:9" ht="24" customHeight="1">
      <c r="A89" s="293"/>
      <c r="B89" s="296" t="s">
        <v>165</v>
      </c>
      <c r="C89" s="255" t="s">
        <v>80</v>
      </c>
      <c r="D89" s="297">
        <v>2102</v>
      </c>
      <c r="E89" s="286"/>
      <c r="F89" s="286"/>
      <c r="G89" s="285"/>
      <c r="H89" s="270"/>
      <c r="I89" s="298"/>
    </row>
    <row r="90" spans="1:9" ht="24" customHeight="1">
      <c r="A90" s="293"/>
      <c r="B90" s="296" t="s">
        <v>167</v>
      </c>
      <c r="C90" s="255" t="s">
        <v>80</v>
      </c>
      <c r="D90" s="297">
        <f t="shared" ref="D90:D94" si="6">D89</f>
        <v>2102</v>
      </c>
      <c r="E90" s="303"/>
      <c r="F90" s="304"/>
      <c r="G90" s="304"/>
      <c r="H90" s="305"/>
      <c r="I90" s="298"/>
    </row>
    <row r="91" spans="1:9" ht="24" customHeight="1">
      <c r="A91" s="293"/>
      <c r="B91" s="296" t="s">
        <v>169</v>
      </c>
      <c r="C91" s="255" t="s">
        <v>77</v>
      </c>
      <c r="D91" s="297">
        <v>10</v>
      </c>
      <c r="E91" s="280"/>
      <c r="F91" s="280"/>
      <c r="G91" s="280"/>
      <c r="H91" s="306"/>
      <c r="I91" s="298"/>
    </row>
    <row r="92" spans="1:9" ht="24" customHeight="1">
      <c r="A92" s="293"/>
      <c r="B92" s="296" t="s">
        <v>170</v>
      </c>
      <c r="C92" s="255" t="s">
        <v>77</v>
      </c>
      <c r="D92" s="297">
        <f t="shared" si="6"/>
        <v>10</v>
      </c>
      <c r="E92" s="280"/>
      <c r="F92" s="280"/>
      <c r="G92" s="280"/>
      <c r="H92" s="306"/>
      <c r="I92" s="298"/>
    </row>
    <row r="93" spans="1:9" ht="24" customHeight="1">
      <c r="A93" s="293"/>
      <c r="B93" s="296" t="s">
        <v>156</v>
      </c>
      <c r="C93" s="255" t="s">
        <v>80</v>
      </c>
      <c r="D93" s="297">
        <v>2602</v>
      </c>
      <c r="E93" s="280"/>
      <c r="F93" s="280"/>
      <c r="G93" s="280"/>
      <c r="H93" s="306"/>
      <c r="I93" s="298"/>
    </row>
    <row r="94" spans="1:9" ht="24" customHeight="1">
      <c r="A94" s="293"/>
      <c r="B94" s="296" t="s">
        <v>158</v>
      </c>
      <c r="C94" s="255" t="s">
        <v>80</v>
      </c>
      <c r="D94" s="297">
        <f t="shared" si="6"/>
        <v>2602</v>
      </c>
      <c r="E94" s="280"/>
      <c r="F94" s="280"/>
      <c r="G94" s="280"/>
      <c r="H94" s="306"/>
      <c r="I94" s="298"/>
    </row>
    <row r="95" spans="1:9" ht="24" customHeight="1">
      <c r="A95" s="293"/>
      <c r="B95" s="296" t="s">
        <v>160</v>
      </c>
      <c r="C95" s="255" t="s">
        <v>77</v>
      </c>
      <c r="D95" s="297">
        <v>6</v>
      </c>
      <c r="E95" s="280"/>
      <c r="F95" s="280"/>
      <c r="G95" s="280"/>
      <c r="H95" s="306"/>
      <c r="I95" s="298"/>
    </row>
    <row r="96" spans="1:9" ht="24" customHeight="1">
      <c r="A96" s="293"/>
      <c r="B96" s="296" t="s">
        <v>161</v>
      </c>
      <c r="C96" s="255" t="s">
        <v>77</v>
      </c>
      <c r="D96" s="297">
        <f t="shared" ref="D96:D100" si="7">D95</f>
        <v>6</v>
      </c>
      <c r="E96" s="280"/>
      <c r="F96" s="280"/>
      <c r="G96" s="280"/>
      <c r="H96" s="306"/>
      <c r="I96" s="298"/>
    </row>
    <row r="97" spans="1:9" ht="24" customHeight="1">
      <c r="A97" s="293"/>
      <c r="B97" s="296" t="s">
        <v>120</v>
      </c>
      <c r="C97" s="293" t="s">
        <v>80</v>
      </c>
      <c r="D97" s="295">
        <v>20</v>
      </c>
      <c r="E97" s="280"/>
      <c r="F97" s="280"/>
      <c r="G97" s="280"/>
      <c r="H97" s="306"/>
      <c r="I97" s="298"/>
    </row>
    <row r="98" spans="1:9" ht="24" customHeight="1">
      <c r="A98" s="293"/>
      <c r="B98" s="296" t="s">
        <v>121</v>
      </c>
      <c r="C98" s="293" t="s">
        <v>80</v>
      </c>
      <c r="D98" s="295">
        <f t="shared" si="7"/>
        <v>20</v>
      </c>
      <c r="E98" s="280"/>
      <c r="F98" s="280"/>
      <c r="G98" s="280"/>
      <c r="H98" s="306"/>
      <c r="I98" s="298"/>
    </row>
    <row r="99" spans="1:9" ht="24" customHeight="1">
      <c r="A99" s="293"/>
      <c r="B99" s="296" t="s">
        <v>143</v>
      </c>
      <c r="C99" s="293" t="s">
        <v>80</v>
      </c>
      <c r="D99" s="295">
        <v>40</v>
      </c>
      <c r="E99" s="280"/>
      <c r="F99" s="280"/>
      <c r="G99" s="280"/>
      <c r="H99" s="306"/>
      <c r="I99" s="298"/>
    </row>
    <row r="100" spans="1:9" ht="24" customHeight="1">
      <c r="A100" s="293"/>
      <c r="B100" s="296" t="s">
        <v>144</v>
      </c>
      <c r="C100" s="293" t="s">
        <v>80</v>
      </c>
      <c r="D100" s="295">
        <f t="shared" si="7"/>
        <v>40</v>
      </c>
      <c r="E100" s="280"/>
      <c r="F100" s="280"/>
      <c r="G100" s="280"/>
      <c r="H100" s="306"/>
      <c r="I100" s="298"/>
    </row>
    <row r="101" spans="1:9" ht="24" customHeight="1">
      <c r="A101" s="293"/>
      <c r="B101" s="296" t="s">
        <v>145</v>
      </c>
      <c r="C101" s="293" t="s">
        <v>80</v>
      </c>
      <c r="D101" s="295">
        <v>3</v>
      </c>
      <c r="E101" s="280"/>
      <c r="F101" s="280"/>
      <c r="G101" s="280"/>
      <c r="H101" s="306"/>
      <c r="I101" s="298"/>
    </row>
    <row r="102" spans="1:9" ht="24" customHeight="1">
      <c r="A102" s="293"/>
      <c r="B102" s="296" t="s">
        <v>146</v>
      </c>
      <c r="C102" s="293" t="s">
        <v>80</v>
      </c>
      <c r="D102" s="295">
        <f>D101</f>
        <v>3</v>
      </c>
      <c r="E102" s="280"/>
      <c r="F102" s="280"/>
      <c r="G102" s="280"/>
      <c r="H102" s="306"/>
      <c r="I102" s="298"/>
    </row>
    <row r="103" spans="1:9" ht="24" customHeight="1">
      <c r="A103" s="293"/>
      <c r="B103" s="296" t="s">
        <v>180</v>
      </c>
      <c r="C103" s="293" t="s">
        <v>80</v>
      </c>
      <c r="D103" s="295">
        <v>3</v>
      </c>
      <c r="E103" s="280"/>
      <c r="F103" s="280"/>
      <c r="G103" s="280"/>
      <c r="H103" s="306"/>
      <c r="I103" s="298"/>
    </row>
    <row r="104" spans="1:9" ht="24" customHeight="1">
      <c r="A104" s="293"/>
      <c r="B104" s="296" t="s">
        <v>181</v>
      </c>
      <c r="C104" s="293" t="s">
        <v>80</v>
      </c>
      <c r="D104" s="295">
        <f>D103</f>
        <v>3</v>
      </c>
      <c r="E104" s="280"/>
      <c r="F104" s="280"/>
      <c r="G104" s="280"/>
      <c r="H104" s="306"/>
      <c r="I104" s="298"/>
    </row>
    <row r="105" spans="1:9" ht="24" customHeight="1">
      <c r="A105" s="293"/>
      <c r="B105" s="296" t="s">
        <v>171</v>
      </c>
      <c r="C105" s="255" t="s">
        <v>123</v>
      </c>
      <c r="D105" s="297">
        <v>1</v>
      </c>
      <c r="E105" s="280"/>
      <c r="F105" s="280"/>
      <c r="G105" s="280"/>
      <c r="H105" s="306"/>
      <c r="I105" s="298"/>
    </row>
    <row r="106" spans="1:9" ht="24" customHeight="1">
      <c r="A106" s="293"/>
      <c r="B106" s="296" t="s">
        <v>187</v>
      </c>
      <c r="C106" s="255" t="s">
        <v>123</v>
      </c>
      <c r="D106" s="297">
        <v>3</v>
      </c>
      <c r="E106" s="280"/>
      <c r="F106" s="280"/>
      <c r="G106" s="280"/>
      <c r="H106" s="306"/>
      <c r="I106" s="298"/>
    </row>
    <row r="107" spans="1:9" ht="24" customHeight="1">
      <c r="A107" s="293"/>
      <c r="B107" s="296" t="s">
        <v>173</v>
      </c>
      <c r="C107" s="255" t="s">
        <v>123</v>
      </c>
      <c r="D107" s="297">
        <v>3</v>
      </c>
      <c r="E107" s="280"/>
      <c r="F107" s="280"/>
      <c r="G107" s="280"/>
      <c r="H107" s="306"/>
      <c r="I107" s="298"/>
    </row>
    <row r="108" spans="1:9" ht="24" customHeight="1">
      <c r="A108" s="293"/>
      <c r="B108" s="296" t="s">
        <v>174</v>
      </c>
      <c r="C108" s="255" t="s">
        <v>123</v>
      </c>
      <c r="D108" s="297">
        <v>3</v>
      </c>
      <c r="E108" s="280"/>
      <c r="F108" s="280"/>
      <c r="G108" s="280"/>
      <c r="H108" s="306"/>
      <c r="I108" s="298"/>
    </row>
    <row r="109" spans="1:9" ht="24" customHeight="1">
      <c r="A109" s="293"/>
      <c r="B109" s="296" t="s">
        <v>188</v>
      </c>
      <c r="C109" s="255" t="s">
        <v>123</v>
      </c>
      <c r="D109" s="297">
        <v>2</v>
      </c>
      <c r="E109" s="280"/>
      <c r="F109" s="280"/>
      <c r="G109" s="280"/>
      <c r="H109" s="306"/>
      <c r="I109" s="298"/>
    </row>
    <row r="110" spans="1:9" ht="24" customHeight="1">
      <c r="A110" s="293"/>
      <c r="B110" s="296" t="s">
        <v>189</v>
      </c>
      <c r="C110" s="255" t="s">
        <v>123</v>
      </c>
      <c r="D110" s="297">
        <v>3</v>
      </c>
      <c r="E110" s="280"/>
      <c r="F110" s="280"/>
      <c r="G110" s="280"/>
      <c r="H110" s="306"/>
      <c r="I110" s="298"/>
    </row>
    <row r="111" spans="1:9" ht="24" customHeight="1">
      <c r="A111" s="293"/>
      <c r="B111" s="296" t="s">
        <v>185</v>
      </c>
      <c r="C111" s="255" t="s">
        <v>123</v>
      </c>
      <c r="D111" s="297">
        <v>3</v>
      </c>
      <c r="E111" s="280"/>
      <c r="F111" s="280"/>
      <c r="G111" s="280"/>
      <c r="H111" s="306"/>
      <c r="I111" s="298"/>
    </row>
    <row r="112" spans="1:9" ht="24" customHeight="1">
      <c r="A112" s="293"/>
      <c r="B112" s="294" t="s">
        <v>126</v>
      </c>
      <c r="C112" s="293" t="s">
        <v>127</v>
      </c>
      <c r="D112" s="295">
        <v>7.75</v>
      </c>
      <c r="E112" s="280"/>
      <c r="F112" s="280"/>
      <c r="G112" s="280"/>
      <c r="H112" s="306"/>
      <c r="I112" s="298"/>
    </row>
    <row r="113" spans="1:9" ht="24" customHeight="1">
      <c r="A113" s="293" t="s">
        <v>190</v>
      </c>
      <c r="B113" s="296" t="s">
        <v>93</v>
      </c>
      <c r="C113" s="255"/>
      <c r="D113" s="297"/>
      <c r="E113" s="280"/>
      <c r="F113" s="280"/>
      <c r="G113" s="280"/>
      <c r="H113" s="306"/>
      <c r="I113" s="298"/>
    </row>
    <row r="114" spans="1:9" ht="24" customHeight="1">
      <c r="A114" s="293"/>
      <c r="B114" s="296" t="s">
        <v>156</v>
      </c>
      <c r="C114" s="255" t="s">
        <v>80</v>
      </c>
      <c r="D114" s="297">
        <v>5662</v>
      </c>
      <c r="E114" s="280"/>
      <c r="F114" s="280"/>
      <c r="G114" s="280"/>
      <c r="H114" s="306"/>
      <c r="I114" s="298"/>
    </row>
    <row r="115" spans="1:9" ht="24" customHeight="1">
      <c r="A115" s="293"/>
      <c r="B115" s="296" t="s">
        <v>158</v>
      </c>
      <c r="C115" s="255" t="s">
        <v>80</v>
      </c>
      <c r="D115" s="297">
        <f t="shared" ref="D115:D119" si="8">D114</f>
        <v>5662</v>
      </c>
      <c r="E115" s="280"/>
      <c r="F115" s="280"/>
      <c r="G115" s="280"/>
      <c r="H115" s="306"/>
      <c r="I115" s="298"/>
    </row>
    <row r="116" spans="1:9" ht="24" customHeight="1">
      <c r="A116" s="293"/>
      <c r="B116" s="296" t="s">
        <v>160</v>
      </c>
      <c r="C116" s="255" t="s">
        <v>77</v>
      </c>
      <c r="D116" s="297">
        <v>13</v>
      </c>
      <c r="E116" s="280"/>
      <c r="F116" s="280"/>
      <c r="G116" s="280"/>
      <c r="H116" s="306"/>
      <c r="I116" s="298"/>
    </row>
    <row r="117" spans="1:9" ht="24" customHeight="1">
      <c r="A117" s="293"/>
      <c r="B117" s="296" t="s">
        <v>161</v>
      </c>
      <c r="C117" s="255" t="s">
        <v>77</v>
      </c>
      <c r="D117" s="297">
        <f t="shared" si="8"/>
        <v>13</v>
      </c>
      <c r="E117" s="280"/>
      <c r="F117" s="280"/>
      <c r="G117" s="280"/>
      <c r="H117" s="306"/>
      <c r="I117" s="298"/>
    </row>
    <row r="118" spans="1:9" ht="24" customHeight="1">
      <c r="A118" s="293"/>
      <c r="B118" s="296" t="s">
        <v>145</v>
      </c>
      <c r="C118" s="293" t="s">
        <v>80</v>
      </c>
      <c r="D118" s="295">
        <v>90</v>
      </c>
      <c r="E118" s="280"/>
      <c r="F118" s="280"/>
      <c r="G118" s="280"/>
      <c r="H118" s="306"/>
      <c r="I118" s="298"/>
    </row>
    <row r="119" spans="1:9" ht="24" customHeight="1">
      <c r="A119" s="293"/>
      <c r="B119" s="296" t="s">
        <v>146</v>
      </c>
      <c r="C119" s="293" t="s">
        <v>80</v>
      </c>
      <c r="D119" s="295">
        <f t="shared" si="8"/>
        <v>90</v>
      </c>
      <c r="E119" s="280"/>
      <c r="F119" s="280"/>
      <c r="G119" s="280"/>
      <c r="H119" s="306"/>
      <c r="I119" s="298"/>
    </row>
    <row r="120" spans="1:9" ht="24" customHeight="1">
      <c r="A120" s="293"/>
      <c r="B120" s="296" t="s">
        <v>180</v>
      </c>
      <c r="C120" s="293" t="s">
        <v>80</v>
      </c>
      <c r="D120" s="295">
        <v>8</v>
      </c>
      <c r="E120" s="280"/>
      <c r="F120" s="280"/>
      <c r="G120" s="280"/>
      <c r="H120" s="306"/>
      <c r="I120" s="298"/>
    </row>
    <row r="121" spans="1:9" ht="24" customHeight="1">
      <c r="A121" s="293"/>
      <c r="B121" s="296" t="s">
        <v>181</v>
      </c>
      <c r="C121" s="293" t="s">
        <v>80</v>
      </c>
      <c r="D121" s="295">
        <f>D120</f>
        <v>8</v>
      </c>
      <c r="E121" s="280"/>
      <c r="F121" s="280"/>
      <c r="G121" s="280"/>
      <c r="H121" s="306"/>
      <c r="I121" s="298"/>
    </row>
    <row r="122" spans="1:9" ht="24" customHeight="1">
      <c r="A122" s="293"/>
      <c r="B122" s="296" t="s">
        <v>191</v>
      </c>
      <c r="C122" s="255" t="s">
        <v>123</v>
      </c>
      <c r="D122" s="297">
        <v>1</v>
      </c>
      <c r="E122" s="280"/>
      <c r="F122" s="280"/>
      <c r="G122" s="280"/>
      <c r="H122" s="306"/>
      <c r="I122" s="298"/>
    </row>
    <row r="123" spans="1:9" ht="24" customHeight="1">
      <c r="A123" s="293"/>
      <c r="B123" s="296" t="s">
        <v>183</v>
      </c>
      <c r="C123" s="255" t="s">
        <v>123</v>
      </c>
      <c r="D123" s="297">
        <v>8</v>
      </c>
      <c r="E123" s="280"/>
      <c r="F123" s="280"/>
      <c r="G123" s="280"/>
      <c r="H123" s="306"/>
      <c r="I123" s="298"/>
    </row>
    <row r="124" spans="1:9" ht="24" customHeight="1">
      <c r="A124" s="293"/>
      <c r="B124" s="296" t="s">
        <v>192</v>
      </c>
      <c r="C124" s="255" t="s">
        <v>123</v>
      </c>
      <c r="D124" s="297">
        <v>8</v>
      </c>
      <c r="E124" s="280"/>
      <c r="F124" s="280"/>
      <c r="G124" s="280"/>
      <c r="H124" s="306"/>
      <c r="I124" s="298"/>
    </row>
    <row r="125" spans="1:9" ht="24" customHeight="1">
      <c r="A125" s="293"/>
      <c r="B125" s="296" t="s">
        <v>193</v>
      </c>
      <c r="C125" s="255" t="s">
        <v>123</v>
      </c>
      <c r="D125" s="297">
        <v>8</v>
      </c>
      <c r="E125" s="280"/>
      <c r="F125" s="280"/>
      <c r="G125" s="280"/>
      <c r="H125" s="306"/>
      <c r="I125" s="298"/>
    </row>
    <row r="126" spans="1:9" ht="24" customHeight="1">
      <c r="A126" s="293"/>
      <c r="B126" s="294" t="s">
        <v>126</v>
      </c>
      <c r="C126" s="293" t="s">
        <v>127</v>
      </c>
      <c r="D126" s="295">
        <v>7.75</v>
      </c>
      <c r="E126" s="280"/>
      <c r="F126" s="280"/>
      <c r="G126" s="280"/>
      <c r="H126" s="306"/>
      <c r="I126" s="298"/>
    </row>
    <row r="127" spans="1:9" ht="24" customHeight="1"/>
  </sheetData>
  <mergeCells count="12">
    <mergeCell ref="A1:H1"/>
    <mergeCell ref="A2:H2"/>
    <mergeCell ref="A3:B3"/>
    <mergeCell ref="A5:B5"/>
    <mergeCell ref="E5:H5"/>
    <mergeCell ref="I6:I7"/>
    <mergeCell ref="E6:F6"/>
    <mergeCell ref="G6:H6"/>
    <mergeCell ref="A6:A7"/>
    <mergeCell ref="B6:B7"/>
    <mergeCell ref="C6:C7"/>
    <mergeCell ref="D6:D7"/>
  </mergeCells>
  <phoneticPr fontId="83" type="noConversion"/>
  <printOptions horizontalCentered="1"/>
  <pageMargins left="0.79" right="0.59" top="0.59" bottom="0.59" header="0.3" footer="0.3"/>
  <pageSetup paperSize="9" fitToWidth="0" fitToHeight="0" orientation="portrait"/>
  <headerFooter alignWithMargins="0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>
      <selection activeCell="L15" sqref="L15"/>
    </sheetView>
  </sheetViews>
  <sheetFormatPr defaultColWidth="9" defaultRowHeight="12.75"/>
  <cols>
    <col min="1" max="1" width="9.7109375" customWidth="1"/>
    <col min="2" max="2" width="33.28515625" customWidth="1"/>
    <col min="3" max="3" width="7.5703125" customWidth="1"/>
    <col min="4" max="4" width="11.85546875" customWidth="1"/>
    <col min="5" max="5" width="11.28515625" customWidth="1"/>
    <col min="6" max="6" width="10" customWidth="1"/>
    <col min="7" max="7" width="12" customWidth="1"/>
  </cols>
  <sheetData>
    <row r="1" spans="1:7" s="218" customFormat="1" ht="30" customHeight="1">
      <c r="A1" s="372" t="s">
        <v>0</v>
      </c>
      <c r="B1" s="372"/>
      <c r="C1" s="372"/>
      <c r="D1" s="372"/>
      <c r="E1" s="372"/>
      <c r="F1" s="372"/>
    </row>
    <row r="2" spans="1:7" s="218" customFormat="1" ht="30" customHeight="1">
      <c r="A2" s="372" t="s">
        <v>23</v>
      </c>
      <c r="B2" s="372"/>
      <c r="C2" s="372"/>
      <c r="D2" s="372"/>
      <c r="E2" s="372"/>
      <c r="F2" s="372"/>
    </row>
    <row r="3" spans="1:7" s="218" customFormat="1" ht="20.100000000000001" customHeight="1">
      <c r="A3" s="380" t="s">
        <v>2</v>
      </c>
      <c r="B3" s="380"/>
      <c r="C3" s="225"/>
      <c r="F3" s="260"/>
    </row>
    <row r="4" spans="1:7" s="218" customFormat="1" ht="20.100000000000001" customHeight="1">
      <c r="A4" s="380" t="s">
        <v>3</v>
      </c>
      <c r="B4" s="380"/>
      <c r="C4" s="225"/>
      <c r="F4" s="260"/>
    </row>
    <row r="5" spans="1:7" s="219" customFormat="1" ht="20.100000000000001" customHeight="1">
      <c r="A5" s="381" t="s">
        <v>194</v>
      </c>
      <c r="B5" s="381"/>
      <c r="C5" s="227"/>
      <c r="D5" s="228"/>
      <c r="E5" s="261" t="s">
        <v>195</v>
      </c>
      <c r="F5" s="262"/>
      <c r="G5" s="263"/>
    </row>
    <row r="6" spans="1:7" ht="27.95" customHeight="1">
      <c r="A6" s="264" t="s">
        <v>26</v>
      </c>
      <c r="B6" s="264" t="s">
        <v>196</v>
      </c>
      <c r="C6" s="264" t="s">
        <v>28</v>
      </c>
      <c r="D6" s="264" t="s">
        <v>29</v>
      </c>
      <c r="E6" s="264" t="s">
        <v>30</v>
      </c>
      <c r="F6" s="265" t="s">
        <v>43</v>
      </c>
      <c r="G6" s="266" t="s">
        <v>7</v>
      </c>
    </row>
    <row r="7" spans="1:7" ht="36" customHeight="1">
      <c r="A7" s="267" t="s">
        <v>197</v>
      </c>
      <c r="B7" s="268" t="s">
        <v>198</v>
      </c>
      <c r="C7" s="269" t="s">
        <v>44</v>
      </c>
      <c r="D7" s="269" t="s">
        <v>44</v>
      </c>
      <c r="E7" s="269" t="s">
        <v>44</v>
      </c>
      <c r="F7" s="270"/>
      <c r="G7" s="271" t="s">
        <v>45</v>
      </c>
    </row>
    <row r="8" spans="1:7" ht="18" customHeight="1">
      <c r="A8" s="272" t="s">
        <v>199</v>
      </c>
      <c r="B8" s="273" t="s">
        <v>47</v>
      </c>
      <c r="C8" s="274" t="s">
        <v>44</v>
      </c>
      <c r="D8" s="274" t="s">
        <v>44</v>
      </c>
      <c r="E8" s="274"/>
      <c r="F8" s="274"/>
      <c r="G8" s="275"/>
    </row>
    <row r="9" spans="1:7" ht="18" customHeight="1">
      <c r="A9" s="276" t="s">
        <v>46</v>
      </c>
      <c r="B9" s="277" t="s">
        <v>200</v>
      </c>
      <c r="C9" s="277"/>
      <c r="D9" s="278"/>
      <c r="E9" s="279"/>
      <c r="F9" s="279"/>
      <c r="G9" s="280"/>
    </row>
    <row r="10" spans="1:7" ht="18" customHeight="1">
      <c r="A10" s="272"/>
      <c r="B10" s="273" t="s">
        <v>201</v>
      </c>
      <c r="C10" s="274" t="s">
        <v>202</v>
      </c>
      <c r="D10" s="274">
        <v>16</v>
      </c>
      <c r="E10" s="274"/>
      <c r="F10" s="274"/>
      <c r="G10" s="275"/>
    </row>
    <row r="11" spans="1:7" ht="18" customHeight="1">
      <c r="A11" s="272" t="s">
        <v>203</v>
      </c>
      <c r="B11" s="273" t="s">
        <v>204</v>
      </c>
      <c r="C11" s="274"/>
      <c r="D11" s="274"/>
      <c r="E11" s="274"/>
      <c r="F11" s="274"/>
      <c r="G11" s="275"/>
    </row>
    <row r="12" spans="1:7" ht="18" customHeight="1">
      <c r="A12" s="272"/>
      <c r="B12" s="273" t="s">
        <v>205</v>
      </c>
      <c r="C12" s="274" t="s">
        <v>206</v>
      </c>
      <c r="D12" s="274">
        <v>500</v>
      </c>
      <c r="E12" s="274"/>
      <c r="F12" s="274"/>
      <c r="G12" s="275"/>
    </row>
    <row r="13" spans="1:7" ht="18" customHeight="1">
      <c r="A13" s="272"/>
      <c r="B13" s="273" t="s">
        <v>207</v>
      </c>
      <c r="C13" s="274" t="s">
        <v>127</v>
      </c>
      <c r="D13" s="274"/>
      <c r="E13" s="274">
        <v>1.5</v>
      </c>
      <c r="F13" s="274"/>
      <c r="G13" s="275"/>
    </row>
    <row r="14" spans="1:7" ht="18" customHeight="1">
      <c r="A14" s="272" t="s">
        <v>208</v>
      </c>
      <c r="B14" s="273" t="s">
        <v>209</v>
      </c>
      <c r="C14" s="274"/>
      <c r="D14" s="274"/>
      <c r="E14" s="274"/>
      <c r="F14" s="274"/>
      <c r="G14" s="275"/>
    </row>
    <row r="15" spans="1:7" ht="18" customHeight="1">
      <c r="A15" s="281"/>
      <c r="B15" s="282" t="s">
        <v>209</v>
      </c>
      <c r="C15" s="283" t="s">
        <v>127</v>
      </c>
      <c r="D15" s="283"/>
      <c r="E15" s="283">
        <v>3</v>
      </c>
      <c r="F15" s="283"/>
      <c r="G15" s="284"/>
    </row>
  </sheetData>
  <mergeCells count="5">
    <mergeCell ref="A1:F1"/>
    <mergeCell ref="A2:F2"/>
    <mergeCell ref="A3:B3"/>
    <mergeCell ref="A4:B4"/>
    <mergeCell ref="A5:B5"/>
  </mergeCells>
  <phoneticPr fontId="83" type="noConversion"/>
  <printOptions horizontalCentered="1"/>
  <pageMargins left="0.79" right="0.59" top="0.59" bottom="0.59" header="0.3" footer="0.3"/>
  <pageSetup paperSize="9" fitToWidth="0" fitToHeight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5"/>
  <sheetViews>
    <sheetView topLeftCell="A52" workbookViewId="0">
      <selection activeCell="F13" sqref="F13"/>
    </sheetView>
  </sheetViews>
  <sheetFormatPr defaultColWidth="9.140625" defaultRowHeight="14.25"/>
  <cols>
    <col min="1" max="1" width="6.42578125" style="247" customWidth="1"/>
    <col min="2" max="2" width="26.85546875" style="247" customWidth="1"/>
    <col min="3" max="5" width="11.85546875" style="248" customWidth="1"/>
    <col min="6" max="6" width="12.5703125" style="248" customWidth="1"/>
    <col min="7" max="16384" width="9.140625" style="246"/>
  </cols>
  <sheetData>
    <row r="1" spans="1:10" s="218" customFormat="1" ht="30" customHeight="1">
      <c r="A1" s="372" t="s">
        <v>0</v>
      </c>
      <c r="B1" s="372"/>
      <c r="C1" s="372"/>
      <c r="D1" s="372"/>
      <c r="E1" s="372"/>
      <c r="F1" s="372"/>
      <c r="G1" s="224"/>
      <c r="H1" s="224"/>
      <c r="I1" s="224"/>
      <c r="J1" s="224"/>
    </row>
    <row r="2" spans="1:10" s="218" customFormat="1" ht="30" customHeight="1">
      <c r="A2" s="372" t="s">
        <v>23</v>
      </c>
      <c r="B2" s="372"/>
      <c r="C2" s="372"/>
      <c r="D2" s="372"/>
      <c r="E2" s="372"/>
      <c r="F2" s="372"/>
      <c r="G2" s="224"/>
      <c r="H2" s="224"/>
      <c r="I2" s="224"/>
      <c r="J2" s="224"/>
    </row>
    <row r="3" spans="1:10" s="218" customFormat="1" ht="20.100000000000001" customHeight="1">
      <c r="A3" s="380" t="s">
        <v>2</v>
      </c>
      <c r="B3" s="380"/>
      <c r="C3" s="225"/>
      <c r="D3" s="225"/>
      <c r="E3" s="27"/>
      <c r="F3" s="226"/>
    </row>
    <row r="4" spans="1:10" s="218" customFormat="1" ht="20.100000000000001" customHeight="1">
      <c r="A4" s="249" t="s">
        <v>3</v>
      </c>
      <c r="B4" s="249"/>
      <c r="C4" s="225"/>
      <c r="D4" s="225"/>
      <c r="E4" s="27"/>
      <c r="F4" s="226"/>
    </row>
    <row r="5" spans="1:10" s="219" customFormat="1" ht="20.100000000000001" customHeight="1">
      <c r="A5" s="381" t="s">
        <v>210</v>
      </c>
      <c r="B5" s="381"/>
      <c r="C5" s="227"/>
      <c r="D5" s="389" t="s">
        <v>211</v>
      </c>
      <c r="E5" s="389"/>
      <c r="F5" s="389"/>
      <c r="I5" s="259"/>
    </row>
    <row r="6" spans="1:10">
      <c r="A6" s="250" t="s">
        <v>212</v>
      </c>
      <c r="B6" s="250" t="s">
        <v>42</v>
      </c>
      <c r="C6" s="250" t="s">
        <v>28</v>
      </c>
      <c r="D6" s="250" t="s">
        <v>213</v>
      </c>
      <c r="E6" s="250" t="s">
        <v>214</v>
      </c>
      <c r="F6" s="250" t="s">
        <v>215</v>
      </c>
    </row>
    <row r="7" spans="1:10">
      <c r="A7" s="251"/>
      <c r="B7" s="252" t="s">
        <v>216</v>
      </c>
      <c r="C7" s="253"/>
      <c r="D7" s="254"/>
      <c r="E7" s="255"/>
      <c r="F7" s="255"/>
    </row>
    <row r="8" spans="1:10">
      <c r="A8" s="256" t="s">
        <v>46</v>
      </c>
      <c r="B8" s="253" t="s">
        <v>47</v>
      </c>
      <c r="C8" s="253"/>
      <c r="D8" s="255"/>
      <c r="E8" s="257"/>
      <c r="F8" s="257"/>
    </row>
    <row r="9" spans="1:10">
      <c r="A9" s="256" t="s">
        <v>217</v>
      </c>
      <c r="B9" s="253" t="s">
        <v>218</v>
      </c>
      <c r="C9" s="253"/>
      <c r="D9" s="255"/>
      <c r="E9" s="257"/>
      <c r="F9" s="257"/>
    </row>
    <row r="10" spans="1:10">
      <c r="A10" s="256">
        <v>1</v>
      </c>
      <c r="B10" s="253" t="s">
        <v>219</v>
      </c>
      <c r="C10" s="256" t="s">
        <v>220</v>
      </c>
      <c r="D10" s="258">
        <v>3780</v>
      </c>
      <c r="E10" s="257"/>
      <c r="F10" s="257"/>
    </row>
    <row r="11" spans="1:10">
      <c r="A11" s="256">
        <v>2</v>
      </c>
      <c r="B11" s="253" t="s">
        <v>221</v>
      </c>
      <c r="C11" s="256" t="s">
        <v>222</v>
      </c>
      <c r="D11" s="258">
        <v>16.350000000000001</v>
      </c>
      <c r="E11" s="257"/>
      <c r="F11" s="257"/>
    </row>
    <row r="12" spans="1:10">
      <c r="A12" s="256"/>
      <c r="B12" s="253" t="s">
        <v>223</v>
      </c>
      <c r="C12" s="256" t="s">
        <v>220</v>
      </c>
      <c r="D12" s="258">
        <v>3780</v>
      </c>
      <c r="E12" s="257"/>
      <c r="F12" s="257"/>
    </row>
    <row r="13" spans="1:10">
      <c r="A13" s="256" t="s">
        <v>224</v>
      </c>
      <c r="B13" s="253" t="s">
        <v>225</v>
      </c>
      <c r="C13" s="253"/>
      <c r="D13" s="255"/>
      <c r="E13" s="257"/>
      <c r="F13" s="257"/>
    </row>
    <row r="14" spans="1:10">
      <c r="A14" s="256">
        <v>1</v>
      </c>
      <c r="B14" s="253" t="s">
        <v>219</v>
      </c>
      <c r="C14" s="256" t="s">
        <v>220</v>
      </c>
      <c r="D14" s="258">
        <v>3780</v>
      </c>
      <c r="E14" s="257"/>
      <c r="F14" s="257"/>
    </row>
    <row r="15" spans="1:10">
      <c r="A15" s="256">
        <v>2</v>
      </c>
      <c r="B15" s="253" t="s">
        <v>221</v>
      </c>
      <c r="C15" s="256" t="s">
        <v>222</v>
      </c>
      <c r="D15" s="258">
        <v>1.2</v>
      </c>
      <c r="E15" s="257"/>
      <c r="F15" s="257"/>
    </row>
    <row r="16" spans="1:10">
      <c r="A16" s="256"/>
      <c r="B16" s="253" t="s">
        <v>223</v>
      </c>
      <c r="C16" s="256" t="s">
        <v>220</v>
      </c>
      <c r="D16" s="258">
        <v>3780</v>
      </c>
      <c r="E16" s="257"/>
      <c r="F16" s="257"/>
    </row>
    <row r="17" spans="1:6">
      <c r="A17" s="256" t="s">
        <v>226</v>
      </c>
      <c r="B17" s="253" t="s">
        <v>227</v>
      </c>
      <c r="C17" s="253"/>
      <c r="D17" s="255"/>
      <c r="E17" s="257"/>
      <c r="F17" s="257"/>
    </row>
    <row r="18" spans="1:6">
      <c r="A18" s="256">
        <v>1</v>
      </c>
      <c r="B18" s="253" t="s">
        <v>219</v>
      </c>
      <c r="C18" s="256" t="s">
        <v>220</v>
      </c>
      <c r="D18" s="258">
        <v>1575</v>
      </c>
      <c r="E18" s="257"/>
      <c r="F18" s="257"/>
    </row>
    <row r="19" spans="1:6">
      <c r="A19" s="256">
        <v>2</v>
      </c>
      <c r="B19" s="253" t="s">
        <v>221</v>
      </c>
      <c r="C19" s="256" t="s">
        <v>222</v>
      </c>
      <c r="D19" s="258">
        <v>1</v>
      </c>
      <c r="E19" s="257"/>
      <c r="F19" s="257"/>
    </row>
    <row r="20" spans="1:6">
      <c r="A20" s="256"/>
      <c r="B20" s="253" t="s">
        <v>223</v>
      </c>
      <c r="C20" s="256" t="s">
        <v>220</v>
      </c>
      <c r="D20" s="258">
        <v>1575</v>
      </c>
      <c r="E20" s="257"/>
      <c r="F20" s="257"/>
    </row>
    <row r="21" spans="1:6">
      <c r="A21" s="256" t="s">
        <v>228</v>
      </c>
      <c r="B21" s="253" t="s">
        <v>229</v>
      </c>
      <c r="C21" s="253"/>
      <c r="D21" s="255"/>
      <c r="E21" s="257"/>
      <c r="F21" s="257"/>
    </row>
    <row r="22" spans="1:6">
      <c r="A22" s="256">
        <v>1</v>
      </c>
      <c r="B22" s="253" t="s">
        <v>230</v>
      </c>
      <c r="C22" s="256" t="s">
        <v>80</v>
      </c>
      <c r="D22" s="258">
        <v>300</v>
      </c>
      <c r="E22" s="257"/>
      <c r="F22" s="257"/>
    </row>
    <row r="23" spans="1:6">
      <c r="A23" s="256"/>
      <c r="B23" s="253" t="s">
        <v>231</v>
      </c>
      <c r="C23" s="256" t="s">
        <v>220</v>
      </c>
      <c r="D23" s="258">
        <v>58</v>
      </c>
      <c r="E23" s="257"/>
      <c r="F23" s="257"/>
    </row>
    <row r="24" spans="1:6">
      <c r="A24" s="256"/>
      <c r="B24" s="253" t="s">
        <v>232</v>
      </c>
      <c r="C24" s="256" t="s">
        <v>220</v>
      </c>
      <c r="D24" s="258">
        <v>410.9</v>
      </c>
      <c r="E24" s="257"/>
      <c r="F24" s="257"/>
    </row>
    <row r="25" spans="1:6">
      <c r="A25" s="256"/>
      <c r="B25" s="253" t="s">
        <v>233</v>
      </c>
      <c r="C25" s="256" t="s">
        <v>220</v>
      </c>
      <c r="D25" s="258">
        <v>25</v>
      </c>
      <c r="E25" s="257"/>
      <c r="F25" s="257"/>
    </row>
    <row r="26" spans="1:6">
      <c r="A26" s="256">
        <v>2</v>
      </c>
      <c r="B26" s="253" t="s">
        <v>234</v>
      </c>
      <c r="C26" s="256" t="s">
        <v>80</v>
      </c>
      <c r="D26" s="258">
        <v>430</v>
      </c>
      <c r="E26" s="257"/>
      <c r="F26" s="257"/>
    </row>
    <row r="27" spans="1:6">
      <c r="A27" s="256"/>
      <c r="B27" s="253" t="s">
        <v>231</v>
      </c>
      <c r="C27" s="256" t="s">
        <v>220</v>
      </c>
      <c r="D27" s="258">
        <v>345.08</v>
      </c>
      <c r="E27" s="257"/>
      <c r="F27" s="257"/>
    </row>
    <row r="28" spans="1:6">
      <c r="A28" s="256"/>
      <c r="B28" s="253" t="s">
        <v>235</v>
      </c>
      <c r="C28" s="256" t="s">
        <v>220</v>
      </c>
      <c r="D28" s="258">
        <v>146.47</v>
      </c>
      <c r="E28" s="257"/>
      <c r="F28" s="257"/>
    </row>
    <row r="29" spans="1:6">
      <c r="A29" s="256"/>
      <c r="B29" s="253" t="s">
        <v>236</v>
      </c>
      <c r="C29" s="256" t="s">
        <v>237</v>
      </c>
      <c r="D29" s="258">
        <v>747.01</v>
      </c>
      <c r="E29" s="257"/>
      <c r="F29" s="257"/>
    </row>
    <row r="30" spans="1:6">
      <c r="A30" s="256"/>
      <c r="B30" s="253" t="s">
        <v>233</v>
      </c>
      <c r="C30" s="256" t="s">
        <v>220</v>
      </c>
      <c r="D30" s="258">
        <v>38.090000000000003</v>
      </c>
      <c r="E30" s="257"/>
      <c r="F30" s="257"/>
    </row>
    <row r="31" spans="1:6">
      <c r="A31" s="256">
        <v>3</v>
      </c>
      <c r="B31" s="253" t="s">
        <v>238</v>
      </c>
      <c r="C31" s="256" t="s">
        <v>239</v>
      </c>
      <c r="D31" s="258">
        <v>5</v>
      </c>
      <c r="E31" s="257"/>
      <c r="F31" s="257"/>
    </row>
    <row r="32" spans="1:6">
      <c r="A32" s="256"/>
      <c r="B32" s="253" t="s">
        <v>231</v>
      </c>
      <c r="C32" s="256" t="s">
        <v>220</v>
      </c>
      <c r="D32" s="258">
        <v>66.77</v>
      </c>
      <c r="E32" s="257"/>
      <c r="F32" s="257"/>
    </row>
    <row r="33" spans="1:6">
      <c r="A33" s="256"/>
      <c r="B33" s="253" t="s">
        <v>235</v>
      </c>
      <c r="C33" s="256" t="s">
        <v>220</v>
      </c>
      <c r="D33" s="258">
        <v>7.7</v>
      </c>
      <c r="E33" s="257"/>
      <c r="F33" s="257"/>
    </row>
    <row r="34" spans="1:6">
      <c r="A34" s="256"/>
      <c r="B34" s="253" t="s">
        <v>236</v>
      </c>
      <c r="C34" s="256" t="s">
        <v>237</v>
      </c>
      <c r="D34" s="258">
        <v>43.69</v>
      </c>
      <c r="E34" s="257"/>
      <c r="F34" s="257"/>
    </row>
    <row r="35" spans="1:6">
      <c r="A35" s="256">
        <v>4</v>
      </c>
      <c r="B35" s="253" t="s">
        <v>219</v>
      </c>
      <c r="C35" s="256" t="s">
        <v>220</v>
      </c>
      <c r="D35" s="258">
        <v>1050</v>
      </c>
      <c r="E35" s="257"/>
      <c r="F35" s="257"/>
    </row>
    <row r="36" spans="1:6">
      <c r="A36" s="256">
        <v>5</v>
      </c>
      <c r="B36" s="253" t="s">
        <v>221</v>
      </c>
      <c r="C36" s="256" t="s">
        <v>222</v>
      </c>
      <c r="D36" s="258">
        <v>1123.5</v>
      </c>
      <c r="E36" s="257"/>
      <c r="F36" s="257"/>
    </row>
    <row r="37" spans="1:6">
      <c r="A37" s="256"/>
      <c r="B37" s="253" t="s">
        <v>223</v>
      </c>
      <c r="C37" s="256" t="s">
        <v>220</v>
      </c>
      <c r="D37" s="258">
        <v>2568</v>
      </c>
      <c r="E37" s="257"/>
      <c r="F37" s="257"/>
    </row>
    <row r="38" spans="1:6">
      <c r="A38" s="256"/>
      <c r="B38" s="252" t="s">
        <v>240</v>
      </c>
      <c r="C38" s="252"/>
      <c r="D38" s="255"/>
      <c r="E38" s="257"/>
      <c r="F38" s="257"/>
    </row>
    <row r="39" spans="1:6">
      <c r="A39" s="256" t="s">
        <v>241</v>
      </c>
      <c r="B39" s="253" t="s">
        <v>242</v>
      </c>
      <c r="C39" s="252"/>
      <c r="D39" s="255"/>
      <c r="E39" s="257"/>
      <c r="F39" s="257"/>
    </row>
    <row r="40" spans="1:6">
      <c r="A40" s="256" t="s">
        <v>46</v>
      </c>
      <c r="B40" s="253" t="s">
        <v>47</v>
      </c>
      <c r="C40" s="253"/>
      <c r="D40" s="255"/>
      <c r="E40" s="257"/>
      <c r="F40" s="257"/>
    </row>
    <row r="41" spans="1:6">
      <c r="A41" s="256" t="s">
        <v>217</v>
      </c>
      <c r="B41" s="253" t="s">
        <v>218</v>
      </c>
      <c r="C41" s="253"/>
      <c r="D41" s="255"/>
      <c r="E41" s="257"/>
      <c r="F41" s="257"/>
    </row>
    <row r="42" spans="1:6">
      <c r="A42" s="256">
        <v>1</v>
      </c>
      <c r="B42" s="253" t="s">
        <v>243</v>
      </c>
      <c r="C42" s="256" t="s">
        <v>222</v>
      </c>
      <c r="D42" s="258">
        <v>17.989999999999998</v>
      </c>
      <c r="E42" s="257"/>
      <c r="F42" s="257"/>
    </row>
    <row r="43" spans="1:6">
      <c r="A43" s="256" t="s">
        <v>224</v>
      </c>
      <c r="B43" s="253" t="s">
        <v>225</v>
      </c>
      <c r="C43" s="253"/>
      <c r="D43" s="255"/>
      <c r="E43" s="257"/>
      <c r="F43" s="257"/>
    </row>
    <row r="44" spans="1:6">
      <c r="A44" s="256">
        <v>1</v>
      </c>
      <c r="B44" s="253" t="s">
        <v>243</v>
      </c>
      <c r="C44" s="256" t="s">
        <v>222</v>
      </c>
      <c r="D44" s="258">
        <v>1.32</v>
      </c>
      <c r="E44" s="257"/>
      <c r="F44" s="257"/>
    </row>
    <row r="45" spans="1:6">
      <c r="A45" s="256" t="s">
        <v>226</v>
      </c>
      <c r="B45" s="253" t="s">
        <v>227</v>
      </c>
      <c r="C45" s="253"/>
      <c r="D45" s="255"/>
      <c r="E45" s="257"/>
      <c r="F45" s="257"/>
    </row>
    <row r="46" spans="1:6">
      <c r="A46" s="256">
        <v>1</v>
      </c>
      <c r="B46" s="253" t="s">
        <v>243</v>
      </c>
      <c r="C46" s="256" t="s">
        <v>222</v>
      </c>
      <c r="D46" s="258">
        <v>1.1000000000000001</v>
      </c>
      <c r="E46" s="257"/>
      <c r="F46" s="257"/>
    </row>
    <row r="47" spans="1:6">
      <c r="A47" s="256" t="s">
        <v>228</v>
      </c>
      <c r="B47" s="253" t="s">
        <v>229</v>
      </c>
      <c r="C47" s="253"/>
      <c r="D47" s="255"/>
      <c r="E47" s="257"/>
      <c r="F47" s="257"/>
    </row>
    <row r="48" spans="1:6">
      <c r="A48" s="256">
        <v>1</v>
      </c>
      <c r="B48" s="253" t="s">
        <v>243</v>
      </c>
      <c r="C48" s="256" t="s">
        <v>222</v>
      </c>
      <c r="D48" s="258">
        <v>0.88</v>
      </c>
      <c r="E48" s="257"/>
      <c r="F48" s="257"/>
    </row>
    <row r="49" spans="1:6">
      <c r="A49" s="256">
        <v>2</v>
      </c>
      <c r="B49" s="253" t="s">
        <v>244</v>
      </c>
      <c r="C49" s="256" t="s">
        <v>245</v>
      </c>
      <c r="D49" s="258">
        <v>220</v>
      </c>
      <c r="E49" s="257"/>
      <c r="F49" s="257"/>
    </row>
    <row r="50" spans="1:6">
      <c r="A50" s="256" t="s">
        <v>128</v>
      </c>
      <c r="B50" s="253" t="s">
        <v>246</v>
      </c>
      <c r="C50" s="252"/>
      <c r="D50" s="255"/>
      <c r="E50" s="257"/>
      <c r="F50" s="257"/>
    </row>
    <row r="51" spans="1:6">
      <c r="A51" s="256" t="s">
        <v>46</v>
      </c>
      <c r="B51" s="253" t="s">
        <v>47</v>
      </c>
      <c r="C51" s="256" t="s">
        <v>247</v>
      </c>
      <c r="D51" s="258">
        <v>19.350000000000001</v>
      </c>
      <c r="E51" s="257"/>
      <c r="F51" s="257"/>
    </row>
    <row r="52" spans="1:6">
      <c r="A52" s="256" t="s">
        <v>155</v>
      </c>
      <c r="B52" s="253" t="s">
        <v>248</v>
      </c>
      <c r="C52" s="252"/>
      <c r="D52" s="255"/>
      <c r="E52" s="257"/>
      <c r="F52" s="257"/>
    </row>
    <row r="53" spans="1:6">
      <c r="A53" s="256" t="s">
        <v>46</v>
      </c>
      <c r="B53" s="253" t="s">
        <v>47</v>
      </c>
      <c r="C53" s="253"/>
      <c r="D53" s="255"/>
      <c r="E53" s="257"/>
      <c r="F53" s="257"/>
    </row>
    <row r="54" spans="1:6">
      <c r="A54" s="256">
        <v>1</v>
      </c>
      <c r="B54" s="253" t="s">
        <v>249</v>
      </c>
      <c r="C54" s="256" t="s">
        <v>250</v>
      </c>
      <c r="D54" s="258">
        <v>1224.43</v>
      </c>
      <c r="E54" s="257"/>
      <c r="F54" s="257"/>
    </row>
    <row r="55" spans="1:6">
      <c r="A55" s="256"/>
      <c r="B55" s="252" t="s">
        <v>251</v>
      </c>
      <c r="C55" s="252"/>
      <c r="D55" s="255"/>
      <c r="E55" s="257"/>
      <c r="F55" s="257"/>
    </row>
    <row r="56" spans="1:6">
      <c r="A56" s="256" t="s">
        <v>46</v>
      </c>
      <c r="B56" s="253" t="s">
        <v>47</v>
      </c>
      <c r="C56" s="253"/>
      <c r="D56" s="255"/>
      <c r="E56" s="257"/>
      <c r="F56" s="257"/>
    </row>
    <row r="57" spans="1:6">
      <c r="A57" s="256" t="s">
        <v>217</v>
      </c>
      <c r="B57" s="253" t="s">
        <v>218</v>
      </c>
      <c r="C57" s="253"/>
      <c r="D57" s="255"/>
      <c r="E57" s="257"/>
      <c r="F57" s="257"/>
    </row>
    <row r="58" spans="1:6">
      <c r="A58" s="256">
        <v>1</v>
      </c>
      <c r="B58" s="253" t="s">
        <v>252</v>
      </c>
      <c r="C58" s="256" t="s">
        <v>220</v>
      </c>
      <c r="D58" s="258">
        <v>110</v>
      </c>
      <c r="E58" s="257"/>
      <c r="F58" s="257"/>
    </row>
    <row r="59" spans="1:6">
      <c r="A59" s="256">
        <v>2</v>
      </c>
      <c r="B59" s="253" t="s">
        <v>253</v>
      </c>
      <c r="C59" s="256" t="s">
        <v>237</v>
      </c>
      <c r="D59" s="258">
        <v>1100</v>
      </c>
      <c r="E59" s="257"/>
      <c r="F59" s="257"/>
    </row>
    <row r="60" spans="1:6">
      <c r="A60" s="256">
        <v>3</v>
      </c>
      <c r="B60" s="253" t="s">
        <v>254</v>
      </c>
      <c r="C60" s="256" t="s">
        <v>80</v>
      </c>
      <c r="D60" s="258">
        <v>200</v>
      </c>
      <c r="E60" s="257"/>
      <c r="F60" s="257"/>
    </row>
    <row r="61" spans="1:6">
      <c r="A61" s="256"/>
      <c r="B61" s="253" t="s">
        <v>231</v>
      </c>
      <c r="C61" s="256" t="s">
        <v>220</v>
      </c>
      <c r="D61" s="258">
        <v>66</v>
      </c>
      <c r="E61" s="257"/>
      <c r="F61" s="257"/>
    </row>
    <row r="62" spans="1:6">
      <c r="A62" s="256"/>
      <c r="B62" s="253" t="s">
        <v>255</v>
      </c>
      <c r="C62" s="256" t="s">
        <v>237</v>
      </c>
      <c r="D62" s="258">
        <v>330</v>
      </c>
      <c r="E62" s="257"/>
      <c r="F62" s="257"/>
    </row>
    <row r="63" spans="1:6">
      <c r="A63" s="256">
        <v>4</v>
      </c>
      <c r="B63" s="253" t="s">
        <v>256</v>
      </c>
      <c r="C63" s="256" t="s">
        <v>239</v>
      </c>
      <c r="D63" s="258">
        <v>2</v>
      </c>
      <c r="E63" s="257"/>
      <c r="F63" s="257"/>
    </row>
    <row r="64" spans="1:6">
      <c r="A64" s="256"/>
      <c r="B64" s="253" t="s">
        <v>231</v>
      </c>
      <c r="C64" s="256" t="s">
        <v>220</v>
      </c>
      <c r="D64" s="258">
        <v>3.3</v>
      </c>
      <c r="E64" s="257"/>
      <c r="F64" s="257"/>
    </row>
    <row r="65" spans="1:6">
      <c r="A65" s="256"/>
      <c r="B65" s="253" t="s">
        <v>255</v>
      </c>
      <c r="C65" s="256" t="s">
        <v>237</v>
      </c>
      <c r="D65" s="258">
        <v>18.7</v>
      </c>
      <c r="E65" s="257"/>
      <c r="F65" s="257"/>
    </row>
    <row r="66" spans="1:6">
      <c r="A66" s="256" t="s">
        <v>224</v>
      </c>
      <c r="B66" s="253" t="s">
        <v>225</v>
      </c>
      <c r="C66" s="253"/>
      <c r="D66" s="255"/>
      <c r="E66" s="257"/>
      <c r="F66" s="257"/>
    </row>
    <row r="67" spans="1:6">
      <c r="A67" s="256">
        <v>1</v>
      </c>
      <c r="B67" s="253" t="s">
        <v>252</v>
      </c>
      <c r="C67" s="256" t="s">
        <v>220</v>
      </c>
      <c r="D67" s="258">
        <v>55</v>
      </c>
      <c r="E67" s="257"/>
      <c r="F67" s="257"/>
    </row>
    <row r="68" spans="1:6">
      <c r="A68" s="256">
        <v>2</v>
      </c>
      <c r="B68" s="253" t="s">
        <v>253</v>
      </c>
      <c r="C68" s="256" t="s">
        <v>237</v>
      </c>
      <c r="D68" s="258">
        <v>550</v>
      </c>
      <c r="E68" s="257"/>
      <c r="F68" s="257"/>
    </row>
    <row r="69" spans="1:6">
      <c r="A69" s="256">
        <v>3</v>
      </c>
      <c r="B69" s="253" t="s">
        <v>254</v>
      </c>
      <c r="C69" s="256" t="s">
        <v>80</v>
      </c>
      <c r="D69" s="258">
        <v>100</v>
      </c>
      <c r="E69" s="257"/>
      <c r="F69" s="257"/>
    </row>
    <row r="70" spans="1:6">
      <c r="A70" s="256"/>
      <c r="B70" s="253" t="s">
        <v>231</v>
      </c>
      <c r="C70" s="256" t="s">
        <v>220</v>
      </c>
      <c r="D70" s="258">
        <v>33</v>
      </c>
      <c r="E70" s="257"/>
      <c r="F70" s="257"/>
    </row>
    <row r="71" spans="1:6">
      <c r="A71" s="256"/>
      <c r="B71" s="253" t="s">
        <v>255</v>
      </c>
      <c r="C71" s="256" t="s">
        <v>237</v>
      </c>
      <c r="D71" s="258">
        <v>165</v>
      </c>
      <c r="E71" s="257"/>
      <c r="F71" s="257"/>
    </row>
    <row r="72" spans="1:6">
      <c r="A72" s="256">
        <v>4</v>
      </c>
      <c r="B72" s="253" t="s">
        <v>256</v>
      </c>
      <c r="C72" s="256" t="s">
        <v>239</v>
      </c>
      <c r="D72" s="258">
        <v>1</v>
      </c>
      <c r="E72" s="257"/>
      <c r="F72" s="257"/>
    </row>
    <row r="73" spans="1:6">
      <c r="A73" s="256"/>
      <c r="B73" s="253" t="s">
        <v>231</v>
      </c>
      <c r="C73" s="256" t="s">
        <v>220</v>
      </c>
      <c r="D73" s="258">
        <v>1.65</v>
      </c>
      <c r="E73" s="257"/>
      <c r="F73" s="257"/>
    </row>
    <row r="74" spans="1:6">
      <c r="A74" s="256"/>
      <c r="B74" s="253" t="s">
        <v>255</v>
      </c>
      <c r="C74" s="256" t="s">
        <v>237</v>
      </c>
      <c r="D74" s="258">
        <v>9.35</v>
      </c>
      <c r="E74" s="257"/>
      <c r="F74" s="257"/>
    </row>
    <row r="75" spans="1:6">
      <c r="A75" s="256" t="s">
        <v>226</v>
      </c>
      <c r="B75" s="253" t="s">
        <v>227</v>
      </c>
      <c r="C75" s="253"/>
      <c r="D75" s="255"/>
      <c r="E75" s="257"/>
      <c r="F75" s="257"/>
    </row>
    <row r="76" spans="1:6">
      <c r="A76" s="256">
        <v>1</v>
      </c>
      <c r="B76" s="253" t="s">
        <v>252</v>
      </c>
      <c r="C76" s="256" t="s">
        <v>220</v>
      </c>
      <c r="D76" s="258">
        <v>0</v>
      </c>
      <c r="E76" s="257"/>
      <c r="F76" s="257"/>
    </row>
    <row r="77" spans="1:6">
      <c r="A77" s="256">
        <v>2</v>
      </c>
      <c r="B77" s="253" t="s">
        <v>253</v>
      </c>
      <c r="C77" s="256" t="s">
        <v>237</v>
      </c>
      <c r="D77" s="258">
        <v>330</v>
      </c>
      <c r="E77" s="257"/>
      <c r="F77" s="257"/>
    </row>
    <row r="78" spans="1:6">
      <c r="A78" s="256">
        <v>3</v>
      </c>
      <c r="B78" s="253" t="s">
        <v>254</v>
      </c>
      <c r="C78" s="256" t="s">
        <v>80</v>
      </c>
      <c r="D78" s="258">
        <v>100</v>
      </c>
      <c r="E78" s="257"/>
      <c r="F78" s="257"/>
    </row>
    <row r="79" spans="1:6">
      <c r="A79" s="256"/>
      <c r="B79" s="253" t="s">
        <v>231</v>
      </c>
      <c r="C79" s="256" t="s">
        <v>220</v>
      </c>
      <c r="D79" s="258">
        <v>33</v>
      </c>
      <c r="E79" s="257"/>
      <c r="F79" s="257"/>
    </row>
    <row r="80" spans="1:6">
      <c r="A80" s="256"/>
      <c r="B80" s="253" t="s">
        <v>255</v>
      </c>
      <c r="C80" s="256" t="s">
        <v>237</v>
      </c>
      <c r="D80" s="258">
        <v>165</v>
      </c>
      <c r="E80" s="257"/>
      <c r="F80" s="257"/>
    </row>
    <row r="81" spans="1:6">
      <c r="A81" s="256">
        <v>4</v>
      </c>
      <c r="B81" s="253" t="s">
        <v>256</v>
      </c>
      <c r="C81" s="256" t="s">
        <v>239</v>
      </c>
      <c r="D81" s="258">
        <v>2</v>
      </c>
      <c r="E81" s="257"/>
      <c r="F81" s="257"/>
    </row>
    <row r="82" spans="1:6">
      <c r="A82" s="256"/>
      <c r="B82" s="253" t="s">
        <v>231</v>
      </c>
      <c r="C82" s="256" t="s">
        <v>220</v>
      </c>
      <c r="D82" s="258">
        <v>3.3</v>
      </c>
      <c r="E82" s="257"/>
      <c r="F82" s="257"/>
    </row>
    <row r="83" spans="1:6">
      <c r="A83" s="256"/>
      <c r="B83" s="253" t="s">
        <v>255</v>
      </c>
      <c r="C83" s="256" t="s">
        <v>237</v>
      </c>
      <c r="D83" s="258">
        <v>18.7</v>
      </c>
      <c r="E83" s="257"/>
      <c r="F83" s="257"/>
    </row>
    <row r="84" spans="1:6">
      <c r="A84" s="256" t="s">
        <v>228</v>
      </c>
      <c r="B84" s="253" t="s">
        <v>229</v>
      </c>
      <c r="C84" s="253"/>
      <c r="D84" s="255"/>
      <c r="E84" s="257"/>
      <c r="F84" s="257"/>
    </row>
    <row r="85" spans="1:6">
      <c r="A85" s="256"/>
      <c r="B85" s="253" t="s">
        <v>253</v>
      </c>
      <c r="C85" s="256" t="s">
        <v>237</v>
      </c>
      <c r="D85" s="258">
        <v>1100</v>
      </c>
      <c r="E85" s="257"/>
      <c r="F85" s="257"/>
    </row>
  </sheetData>
  <mergeCells count="5">
    <mergeCell ref="A1:F1"/>
    <mergeCell ref="A2:F2"/>
    <mergeCell ref="A3:B3"/>
    <mergeCell ref="A5:B5"/>
    <mergeCell ref="D5:F5"/>
  </mergeCells>
  <phoneticPr fontId="83" type="noConversion"/>
  <printOptions horizontalCentered="1"/>
  <pageMargins left="0.98425196850393704" right="0.98425196850393704" top="0.98425196850393704" bottom="0.98425196850393704" header="0.511811023622047" footer="0.511811023622047"/>
  <pageSetup paperSize="9" firstPageNumber="226" orientation="portrait" useFirstPageNumber="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topLeftCell="A31" workbookViewId="0">
      <selection activeCell="G28" sqref="G28"/>
    </sheetView>
  </sheetViews>
  <sheetFormatPr defaultColWidth="9" defaultRowHeight="12.75"/>
  <cols>
    <col min="1" max="1" width="8" style="221" customWidth="1"/>
    <col min="2" max="2" width="35.140625" customWidth="1"/>
    <col min="3" max="3" width="6.42578125" style="221" customWidth="1"/>
    <col min="4" max="4" width="9.42578125" style="221" customWidth="1"/>
    <col min="5" max="5" width="11.28515625" style="221" customWidth="1"/>
    <col min="6" max="6" width="12.85546875" style="222" customWidth="1"/>
    <col min="7" max="7" width="25.42578125" style="223" customWidth="1"/>
  </cols>
  <sheetData>
    <row r="1" spans="1:8" s="218" customFormat="1" ht="30" customHeight="1">
      <c r="A1" s="372" t="s">
        <v>0</v>
      </c>
      <c r="B1" s="372"/>
      <c r="C1" s="372"/>
      <c r="D1" s="372"/>
      <c r="E1" s="372"/>
      <c r="F1" s="372"/>
      <c r="G1" s="372"/>
      <c r="H1" s="224"/>
    </row>
    <row r="2" spans="1:8" s="218" customFormat="1" ht="30" customHeight="1">
      <c r="A2" s="372" t="s">
        <v>23</v>
      </c>
      <c r="B2" s="372"/>
      <c r="C2" s="372"/>
      <c r="D2" s="372"/>
      <c r="E2" s="372"/>
      <c r="F2" s="372"/>
      <c r="G2" s="372"/>
      <c r="H2" s="224"/>
    </row>
    <row r="3" spans="1:8" s="218" customFormat="1" ht="20.100000000000001" customHeight="1">
      <c r="A3" s="380" t="s">
        <v>2</v>
      </c>
      <c r="B3" s="380"/>
      <c r="C3" s="225"/>
      <c r="D3" s="225"/>
      <c r="E3" s="27"/>
      <c r="F3" s="226"/>
      <c r="G3" s="29"/>
    </row>
    <row r="4" spans="1:8" s="218" customFormat="1" ht="20.100000000000001" customHeight="1">
      <c r="A4" s="380" t="s">
        <v>3</v>
      </c>
      <c r="B4" s="380"/>
      <c r="C4" s="225"/>
      <c r="D4" s="225"/>
      <c r="E4" s="27"/>
      <c r="F4" s="226"/>
      <c r="G4" s="29"/>
    </row>
    <row r="5" spans="1:8" s="219" customFormat="1" ht="20.100000000000001" customHeight="1">
      <c r="A5" s="381" t="s">
        <v>257</v>
      </c>
      <c r="B5" s="381"/>
      <c r="C5" s="227"/>
      <c r="D5" s="228"/>
      <c r="E5" s="392" t="s">
        <v>258</v>
      </c>
      <c r="F5" s="392"/>
      <c r="G5" s="392"/>
    </row>
    <row r="6" spans="1:8" s="220" customFormat="1" ht="33.75" customHeight="1">
      <c r="A6" s="390" t="s">
        <v>259</v>
      </c>
      <c r="B6" s="390"/>
      <c r="C6" s="229" t="s">
        <v>28</v>
      </c>
      <c r="D6" s="229" t="s">
        <v>29</v>
      </c>
      <c r="E6" s="229" t="s">
        <v>30</v>
      </c>
      <c r="F6" s="230" t="s">
        <v>260</v>
      </c>
      <c r="G6" s="231" t="s">
        <v>7</v>
      </c>
    </row>
    <row r="7" spans="1:8" s="220" customFormat="1" ht="23.25" customHeight="1">
      <c r="A7" s="391" t="s">
        <v>261</v>
      </c>
      <c r="B7" s="391"/>
      <c r="C7" s="232"/>
      <c r="D7" s="232"/>
      <c r="E7" s="233"/>
      <c r="F7" s="234"/>
      <c r="G7" s="235"/>
    </row>
    <row r="8" spans="1:8" s="220" customFormat="1" ht="30.75" customHeight="1">
      <c r="A8" s="232" t="s">
        <v>46</v>
      </c>
      <c r="B8" s="236" t="s">
        <v>262</v>
      </c>
      <c r="C8" s="232"/>
      <c r="D8" s="232"/>
      <c r="E8" s="233"/>
      <c r="F8" s="234"/>
      <c r="G8" s="235"/>
    </row>
    <row r="9" spans="1:8" s="220" customFormat="1" ht="23.25" customHeight="1">
      <c r="A9" s="237">
        <v>1</v>
      </c>
      <c r="B9" s="236" t="s">
        <v>263</v>
      </c>
      <c r="C9" s="237" t="s">
        <v>264</v>
      </c>
      <c r="D9" s="238" t="s">
        <v>265</v>
      </c>
      <c r="E9" s="233"/>
      <c r="F9" s="234"/>
      <c r="G9" s="235"/>
    </row>
    <row r="10" spans="1:8" s="220" customFormat="1" ht="23.25" customHeight="1">
      <c r="A10" s="391" t="s">
        <v>266</v>
      </c>
      <c r="B10" s="391"/>
      <c r="C10" s="232"/>
      <c r="D10" s="239"/>
      <c r="E10" s="233"/>
      <c r="F10" s="234"/>
      <c r="G10" s="235"/>
    </row>
    <row r="11" spans="1:8" s="220" customFormat="1" ht="23.25" customHeight="1">
      <c r="A11" s="232">
        <v>1</v>
      </c>
      <c r="B11" s="240" t="s">
        <v>267</v>
      </c>
      <c r="C11" s="232"/>
      <c r="D11" s="239"/>
      <c r="E11" s="233"/>
      <c r="F11" s="234"/>
      <c r="G11" s="235"/>
    </row>
    <row r="12" spans="1:8" s="220" customFormat="1" ht="20.100000000000001" customHeight="1">
      <c r="A12" s="232" t="s">
        <v>268</v>
      </c>
      <c r="B12" s="240" t="s">
        <v>269</v>
      </c>
      <c r="C12" s="232" t="s">
        <v>148</v>
      </c>
      <c r="D12" s="239">
        <v>10</v>
      </c>
      <c r="E12" s="233"/>
      <c r="F12" s="234"/>
      <c r="G12" s="235"/>
    </row>
    <row r="13" spans="1:8" s="220" customFormat="1" ht="20.100000000000001" customHeight="1">
      <c r="A13" s="232">
        <v>2</v>
      </c>
      <c r="B13" s="240" t="s">
        <v>270</v>
      </c>
      <c r="C13" s="232"/>
      <c r="D13" s="239"/>
      <c r="E13" s="233"/>
      <c r="F13" s="234"/>
      <c r="G13" s="235"/>
    </row>
    <row r="14" spans="1:8" s="220" customFormat="1" ht="20.100000000000001" customHeight="1">
      <c r="A14" s="232" t="s">
        <v>268</v>
      </c>
      <c r="B14" s="240" t="s">
        <v>271</v>
      </c>
      <c r="C14" s="232" t="s">
        <v>123</v>
      </c>
      <c r="D14" s="239">
        <v>10</v>
      </c>
      <c r="E14" s="233"/>
      <c r="F14" s="234"/>
      <c r="G14" s="235"/>
    </row>
    <row r="15" spans="1:8" s="220" customFormat="1" ht="20.100000000000001" customHeight="1">
      <c r="A15" s="391" t="s">
        <v>272</v>
      </c>
      <c r="B15" s="391"/>
      <c r="C15" s="237"/>
      <c r="D15" s="238"/>
      <c r="E15" s="241"/>
      <c r="F15" s="242"/>
      <c r="G15" s="243"/>
    </row>
    <row r="16" spans="1:8" s="220" customFormat="1" ht="20.100000000000001" customHeight="1">
      <c r="A16" s="237" t="s">
        <v>46</v>
      </c>
      <c r="B16" s="236" t="s">
        <v>273</v>
      </c>
      <c r="C16" s="237"/>
      <c r="D16" s="238"/>
      <c r="E16" s="241"/>
      <c r="F16" s="242"/>
      <c r="G16" s="243"/>
    </row>
    <row r="17" spans="1:7" s="220" customFormat="1" ht="20.100000000000001" customHeight="1">
      <c r="A17" s="237">
        <v>1</v>
      </c>
      <c r="B17" s="236" t="s">
        <v>274</v>
      </c>
      <c r="C17" s="237"/>
      <c r="D17" s="238"/>
      <c r="E17" s="241"/>
      <c r="F17" s="242"/>
      <c r="G17" s="243"/>
    </row>
    <row r="18" spans="1:7" s="220" customFormat="1" ht="20.100000000000001" customHeight="1">
      <c r="A18" s="237">
        <v>-1</v>
      </c>
      <c r="B18" s="244" t="s">
        <v>275</v>
      </c>
      <c r="C18" s="237"/>
      <c r="D18" s="238"/>
      <c r="E18" s="241"/>
      <c r="F18" s="242"/>
      <c r="G18" s="243"/>
    </row>
    <row r="19" spans="1:7" s="220" customFormat="1" ht="20.100000000000001" customHeight="1">
      <c r="A19" s="237" t="s">
        <v>268</v>
      </c>
      <c r="B19" s="244" t="s">
        <v>276</v>
      </c>
      <c r="C19" s="237"/>
      <c r="D19" s="238"/>
      <c r="E19" s="241"/>
      <c r="F19" s="242"/>
      <c r="G19" s="243"/>
    </row>
    <row r="20" spans="1:7" s="220" customFormat="1" ht="20.100000000000001" customHeight="1">
      <c r="A20" s="237"/>
      <c r="B20" s="245" t="s">
        <v>231</v>
      </c>
      <c r="C20" s="237" t="s">
        <v>277</v>
      </c>
      <c r="D20" s="239">
        <v>108.12</v>
      </c>
      <c r="E20" s="241"/>
      <c r="F20" s="242"/>
      <c r="G20" s="243"/>
    </row>
    <row r="21" spans="1:7" s="220" customFormat="1" ht="20.100000000000001" customHeight="1">
      <c r="A21" s="237"/>
      <c r="B21" s="245" t="s">
        <v>278</v>
      </c>
      <c r="C21" s="237" t="s">
        <v>277</v>
      </c>
      <c r="D21" s="239">
        <v>46.32</v>
      </c>
      <c r="E21" s="241"/>
      <c r="F21" s="242"/>
      <c r="G21" s="243"/>
    </row>
    <row r="22" spans="1:7" s="220" customFormat="1" ht="20.100000000000001" customHeight="1">
      <c r="A22" s="237"/>
      <c r="B22" s="245" t="s">
        <v>279</v>
      </c>
      <c r="C22" s="237" t="s">
        <v>277</v>
      </c>
      <c r="D22" s="239">
        <v>77.64</v>
      </c>
      <c r="E22" s="241"/>
      <c r="F22" s="242"/>
      <c r="G22" s="243"/>
    </row>
    <row r="23" spans="1:7" s="220" customFormat="1" ht="20.100000000000001" customHeight="1">
      <c r="A23" s="237"/>
      <c r="B23" s="245" t="s">
        <v>232</v>
      </c>
      <c r="C23" s="237" t="s">
        <v>277</v>
      </c>
      <c r="D23" s="239">
        <v>74.16</v>
      </c>
      <c r="E23" s="241"/>
      <c r="F23" s="242"/>
      <c r="G23" s="243"/>
    </row>
    <row r="24" spans="1:7" s="220" customFormat="1" ht="20.100000000000001" customHeight="1">
      <c r="A24" s="237"/>
      <c r="B24" s="245" t="s">
        <v>280</v>
      </c>
      <c r="C24" s="237" t="s">
        <v>277</v>
      </c>
      <c r="D24" s="239">
        <v>10.56</v>
      </c>
      <c r="E24" s="241"/>
      <c r="F24" s="242"/>
      <c r="G24" s="243"/>
    </row>
    <row r="25" spans="1:7" s="220" customFormat="1" ht="20.100000000000001" customHeight="1">
      <c r="A25" s="237"/>
      <c r="B25" s="245" t="s">
        <v>233</v>
      </c>
      <c r="C25" s="237" t="s">
        <v>277</v>
      </c>
      <c r="D25" s="239">
        <v>5.28</v>
      </c>
      <c r="E25" s="241"/>
      <c r="F25" s="242"/>
      <c r="G25" s="243"/>
    </row>
    <row r="26" spans="1:7" s="220" customFormat="1" ht="20.100000000000001" customHeight="1">
      <c r="A26" s="237"/>
      <c r="B26" s="245" t="s">
        <v>281</v>
      </c>
      <c r="C26" s="237" t="s">
        <v>282</v>
      </c>
      <c r="D26" s="239">
        <v>158.4</v>
      </c>
      <c r="E26" s="241"/>
      <c r="F26" s="242"/>
      <c r="G26" s="243"/>
    </row>
    <row r="27" spans="1:7" s="220" customFormat="1" ht="20.100000000000001" customHeight="1">
      <c r="A27" s="237">
        <v>-2</v>
      </c>
      <c r="B27" s="236" t="s">
        <v>283</v>
      </c>
      <c r="C27" s="237"/>
      <c r="D27" s="238"/>
      <c r="E27" s="241"/>
      <c r="F27" s="242"/>
      <c r="G27" s="243"/>
    </row>
    <row r="28" spans="1:7" s="220" customFormat="1" ht="20.100000000000001" customHeight="1">
      <c r="A28" s="237" t="s">
        <v>268</v>
      </c>
      <c r="B28" s="236" t="s">
        <v>284</v>
      </c>
      <c r="C28" s="237"/>
      <c r="D28" s="238"/>
      <c r="E28" s="241"/>
      <c r="F28" s="242"/>
      <c r="G28" s="243"/>
    </row>
    <row r="29" spans="1:7" s="220" customFormat="1" ht="20.100000000000001" customHeight="1">
      <c r="A29" s="237"/>
      <c r="B29" s="236" t="s">
        <v>231</v>
      </c>
      <c r="C29" s="237" t="s">
        <v>277</v>
      </c>
      <c r="D29" s="238">
        <v>154.44</v>
      </c>
      <c r="E29" s="241"/>
      <c r="F29" s="242"/>
      <c r="G29" s="243"/>
    </row>
    <row r="30" spans="1:7" s="220" customFormat="1" ht="20.100000000000001" customHeight="1">
      <c r="A30" s="237"/>
      <c r="B30" s="236" t="s">
        <v>278</v>
      </c>
      <c r="C30" s="237" t="s">
        <v>277</v>
      </c>
      <c r="D30" s="238">
        <v>66.239999999999995</v>
      </c>
      <c r="E30" s="241"/>
      <c r="F30" s="242"/>
      <c r="G30" s="243"/>
    </row>
    <row r="31" spans="1:7" s="220" customFormat="1" ht="20.100000000000001" customHeight="1">
      <c r="A31" s="237"/>
      <c r="B31" s="236" t="s">
        <v>279</v>
      </c>
      <c r="C31" s="237" t="s">
        <v>277</v>
      </c>
      <c r="D31" s="238">
        <v>110.88</v>
      </c>
      <c r="E31" s="241"/>
      <c r="F31" s="242"/>
      <c r="G31" s="243"/>
    </row>
    <row r="32" spans="1:7" s="220" customFormat="1" ht="20.100000000000001" customHeight="1">
      <c r="A32" s="237"/>
      <c r="B32" s="236" t="s">
        <v>232</v>
      </c>
      <c r="C32" s="237" t="s">
        <v>277</v>
      </c>
      <c r="D32" s="238">
        <v>74.16</v>
      </c>
      <c r="E32" s="241"/>
      <c r="F32" s="242"/>
      <c r="G32" s="243"/>
    </row>
    <row r="33" spans="1:7" s="220" customFormat="1" ht="20.100000000000001" customHeight="1">
      <c r="A33" s="237"/>
      <c r="B33" s="236" t="s">
        <v>280</v>
      </c>
      <c r="C33" s="237" t="s">
        <v>277</v>
      </c>
      <c r="D33" s="238">
        <v>10.56</v>
      </c>
      <c r="E33" s="241"/>
      <c r="F33" s="242"/>
      <c r="G33" s="243"/>
    </row>
    <row r="34" spans="1:7" s="220" customFormat="1" ht="20.100000000000001" customHeight="1">
      <c r="A34" s="237"/>
      <c r="B34" s="236" t="s">
        <v>233</v>
      </c>
      <c r="C34" s="237" t="s">
        <v>277</v>
      </c>
      <c r="D34" s="238">
        <v>5.28</v>
      </c>
      <c r="E34" s="241"/>
      <c r="F34" s="242"/>
      <c r="G34" s="243"/>
    </row>
    <row r="35" spans="1:7" s="220" customFormat="1" ht="20.100000000000001" customHeight="1">
      <c r="A35" s="237"/>
      <c r="B35" s="236" t="s">
        <v>281</v>
      </c>
      <c r="C35" s="237" t="s">
        <v>282</v>
      </c>
      <c r="D35" s="238">
        <v>158.4</v>
      </c>
      <c r="E35" s="241"/>
      <c r="F35" s="242"/>
      <c r="G35" s="243"/>
    </row>
    <row r="36" spans="1:7" s="220" customFormat="1" ht="20.100000000000001" customHeight="1">
      <c r="A36" s="237"/>
      <c r="B36" s="236" t="s">
        <v>285</v>
      </c>
      <c r="C36" s="237" t="s">
        <v>277</v>
      </c>
      <c r="D36" s="238">
        <v>30</v>
      </c>
      <c r="E36" s="241"/>
      <c r="F36" s="242"/>
      <c r="G36" s="243"/>
    </row>
    <row r="37" spans="1:7" s="220" customFormat="1" ht="20.100000000000001" customHeight="1">
      <c r="A37" s="237"/>
      <c r="B37" s="236" t="s">
        <v>286</v>
      </c>
      <c r="C37" s="237" t="s">
        <v>282</v>
      </c>
      <c r="D37" s="238">
        <v>120</v>
      </c>
      <c r="E37" s="241"/>
      <c r="F37" s="242"/>
      <c r="G37" s="243"/>
    </row>
    <row r="38" spans="1:7" s="220" customFormat="1" ht="20.100000000000001" customHeight="1">
      <c r="A38" s="237" t="s">
        <v>287</v>
      </c>
      <c r="B38" s="236" t="s">
        <v>288</v>
      </c>
      <c r="C38" s="237" t="s">
        <v>289</v>
      </c>
      <c r="D38" s="238">
        <v>2.5</v>
      </c>
      <c r="E38" s="241"/>
      <c r="F38" s="242"/>
      <c r="G38" s="243"/>
    </row>
    <row r="39" spans="1:7" s="220" customFormat="1" ht="20.100000000000001" customHeight="1">
      <c r="A39" s="237" t="s">
        <v>203</v>
      </c>
      <c r="B39" s="236" t="s">
        <v>290</v>
      </c>
      <c r="C39" s="237"/>
      <c r="D39" s="238"/>
      <c r="E39" s="241"/>
      <c r="F39" s="242"/>
      <c r="G39" s="243"/>
    </row>
    <row r="40" spans="1:7" s="220" customFormat="1" ht="20.100000000000001" customHeight="1">
      <c r="A40" s="237">
        <v>1</v>
      </c>
      <c r="B40" s="236" t="s">
        <v>291</v>
      </c>
      <c r="C40" s="237" t="s">
        <v>77</v>
      </c>
      <c r="D40" s="238">
        <v>76</v>
      </c>
      <c r="E40" s="241"/>
      <c r="F40" s="242"/>
      <c r="G40" s="243"/>
    </row>
    <row r="41" spans="1:7" s="220" customFormat="1" ht="20.100000000000001" customHeight="1">
      <c r="A41" s="237" t="s">
        <v>208</v>
      </c>
      <c r="B41" s="236" t="s">
        <v>292</v>
      </c>
      <c r="C41" s="237"/>
      <c r="D41" s="238"/>
      <c r="E41" s="241"/>
      <c r="F41" s="242"/>
      <c r="G41" s="243"/>
    </row>
    <row r="42" spans="1:7" s="220" customFormat="1" ht="20.100000000000001" customHeight="1">
      <c r="A42" s="237">
        <v>1</v>
      </c>
      <c r="B42" s="236" t="s">
        <v>293</v>
      </c>
      <c r="C42" s="237" t="s">
        <v>294</v>
      </c>
      <c r="D42" s="238">
        <v>101</v>
      </c>
      <c r="E42" s="241"/>
      <c r="F42" s="242"/>
      <c r="G42" s="243"/>
    </row>
    <row r="43" spans="1:7" s="220" customFormat="1" ht="20.100000000000001" customHeight="1">
      <c r="A43" s="237">
        <v>2</v>
      </c>
      <c r="B43" s="236" t="s">
        <v>295</v>
      </c>
      <c r="C43" s="237" t="s">
        <v>294</v>
      </c>
      <c r="D43" s="238">
        <v>101</v>
      </c>
      <c r="E43" s="241"/>
      <c r="F43" s="242"/>
      <c r="G43" s="243"/>
    </row>
  </sheetData>
  <mergeCells count="10">
    <mergeCell ref="A6:B6"/>
    <mergeCell ref="A7:B7"/>
    <mergeCell ref="A10:B10"/>
    <mergeCell ref="A15:B15"/>
    <mergeCell ref="A1:G1"/>
    <mergeCell ref="A2:G2"/>
    <mergeCell ref="A3:B3"/>
    <mergeCell ref="A4:B4"/>
    <mergeCell ref="A5:B5"/>
    <mergeCell ref="E5:G5"/>
  </mergeCells>
  <phoneticPr fontId="83" type="noConversion"/>
  <pageMargins left="0.70866141732283505" right="0.70866141732283505" top="0.74803149606299202" bottom="0.74803149606299202" header="0.31496062992126" footer="0.31496062992126"/>
  <pageSetup paperSize="8" firstPageNumber="232" orientation="portrait" useFirstPageNumber="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3" sqref="A3:F3"/>
    </sheetView>
  </sheetViews>
  <sheetFormatPr defaultColWidth="9.140625" defaultRowHeight="13.5"/>
  <cols>
    <col min="1" max="1" width="7.7109375" style="2" customWidth="1"/>
    <col min="2" max="2" width="32.5703125" style="2" customWidth="1"/>
    <col min="3" max="3" width="17.7109375" style="2" customWidth="1"/>
    <col min="4" max="4" width="14.7109375" style="2" customWidth="1"/>
    <col min="5" max="5" width="18.28515625" style="2" customWidth="1"/>
    <col min="6" max="6" width="9.5703125" style="2" customWidth="1"/>
    <col min="7" max="16384" width="9.140625" style="3"/>
  </cols>
  <sheetData>
    <row r="1" spans="1:6" ht="30" customHeight="1">
      <c r="A1" s="393" t="s">
        <v>296</v>
      </c>
      <c r="B1" s="393"/>
      <c r="C1" s="393"/>
      <c r="D1" s="393"/>
      <c r="E1" s="393"/>
      <c r="F1" s="393"/>
    </row>
    <row r="2" spans="1:6" s="1" customFormat="1" ht="20.100000000000001" customHeight="1">
      <c r="A2" s="394" t="s">
        <v>297</v>
      </c>
      <c r="B2" s="394"/>
      <c r="C2" s="22"/>
      <c r="D2" s="22"/>
      <c r="E2" s="22"/>
      <c r="F2" s="23"/>
    </row>
    <row r="3" spans="1:6" s="1" customFormat="1" ht="20.100000000000001" customHeight="1">
      <c r="A3" s="395" t="s">
        <v>298</v>
      </c>
      <c r="B3" s="396"/>
      <c r="C3" s="396"/>
      <c r="D3" s="396"/>
      <c r="E3" s="396"/>
      <c r="F3" s="396"/>
    </row>
    <row r="4" spans="1:6" s="215" customFormat="1" ht="20.100000000000001" customHeight="1">
      <c r="A4" s="216" t="s">
        <v>26</v>
      </c>
      <c r="B4" s="216" t="s">
        <v>299</v>
      </c>
      <c r="C4" s="216" t="s">
        <v>300</v>
      </c>
      <c r="D4" s="216" t="s">
        <v>301</v>
      </c>
      <c r="E4" s="216" t="s">
        <v>30</v>
      </c>
      <c r="F4" s="216" t="s">
        <v>7</v>
      </c>
    </row>
    <row r="5" spans="1:6" s="215" customFormat="1" ht="20.100000000000001" customHeight="1">
      <c r="A5" s="117" t="s">
        <v>302</v>
      </c>
      <c r="B5" s="127" t="s">
        <v>303</v>
      </c>
      <c r="C5" s="116" t="s">
        <v>304</v>
      </c>
      <c r="D5" s="117" t="s">
        <v>304</v>
      </c>
      <c r="E5" s="118"/>
      <c r="F5" s="216"/>
    </row>
    <row r="6" spans="1:6" s="215" customFormat="1" ht="20.100000000000001" customHeight="1">
      <c r="A6" s="15" t="s">
        <v>304</v>
      </c>
      <c r="B6" s="127"/>
      <c r="C6" s="116"/>
      <c r="D6" s="117"/>
      <c r="E6" s="118"/>
      <c r="F6" s="217"/>
    </row>
    <row r="7" spans="1:6" s="215" customFormat="1" ht="20.100000000000001" customHeight="1">
      <c r="A7" s="15" t="s">
        <v>304</v>
      </c>
      <c r="B7" s="127"/>
      <c r="C7" s="116"/>
      <c r="D7" s="117"/>
      <c r="E7" s="118"/>
      <c r="F7" s="217"/>
    </row>
    <row r="8" spans="1:6" s="215" customFormat="1" ht="20.100000000000001" customHeight="1">
      <c r="A8" s="15" t="s">
        <v>305</v>
      </c>
      <c r="B8" s="127" t="s">
        <v>306</v>
      </c>
      <c r="C8" s="116" t="s">
        <v>304</v>
      </c>
      <c r="D8" s="117" t="s">
        <v>304</v>
      </c>
      <c r="E8" s="118"/>
      <c r="F8" s="217"/>
    </row>
    <row r="9" spans="1:6" s="215" customFormat="1" ht="20.100000000000001" customHeight="1">
      <c r="A9" s="15" t="s">
        <v>304</v>
      </c>
      <c r="B9" s="127"/>
      <c r="C9" s="116"/>
      <c r="D9" s="117"/>
      <c r="E9" s="118"/>
      <c r="F9" s="217"/>
    </row>
    <row r="10" spans="1:6" s="215" customFormat="1" ht="20.100000000000001" customHeight="1">
      <c r="A10" s="15" t="s">
        <v>304</v>
      </c>
      <c r="B10" s="127"/>
      <c r="C10" s="116"/>
      <c r="D10" s="117"/>
      <c r="E10" s="118"/>
      <c r="F10" s="217"/>
    </row>
    <row r="11" spans="1:6" s="215" customFormat="1" ht="20.100000000000001" customHeight="1">
      <c r="A11" s="15" t="s">
        <v>307</v>
      </c>
      <c r="B11" s="127" t="s">
        <v>308</v>
      </c>
      <c r="C11" s="116" t="s">
        <v>304</v>
      </c>
      <c r="D11" s="117" t="s">
        <v>304</v>
      </c>
      <c r="E11" s="118"/>
      <c r="F11" s="216"/>
    </row>
    <row r="12" spans="1:6" s="215" customFormat="1" ht="20.100000000000001" customHeight="1">
      <c r="A12" s="15" t="s">
        <v>304</v>
      </c>
      <c r="B12" s="127"/>
      <c r="C12" s="116"/>
      <c r="D12" s="117"/>
      <c r="E12" s="118"/>
      <c r="F12" s="59"/>
    </row>
    <row r="13" spans="1:6" s="215" customFormat="1" ht="20.100000000000001" customHeight="1">
      <c r="A13" s="15" t="s">
        <v>304</v>
      </c>
      <c r="B13" s="127"/>
      <c r="C13" s="116"/>
      <c r="D13" s="117"/>
      <c r="E13" s="118"/>
      <c r="F13" s="59"/>
    </row>
  </sheetData>
  <mergeCells count="3">
    <mergeCell ref="A1:F1"/>
    <mergeCell ref="A2:B2"/>
    <mergeCell ref="A3:F3"/>
  </mergeCells>
  <phoneticPr fontId="8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2"/>
  <sheetViews>
    <sheetView workbookViewId="0">
      <selection activeCell="E11" sqref="E11"/>
    </sheetView>
  </sheetViews>
  <sheetFormatPr defaultColWidth="9.140625" defaultRowHeight="13.5"/>
  <cols>
    <col min="1" max="1" width="5.28515625" style="174" customWidth="1"/>
    <col min="2" max="2" width="37.28515625" style="175" customWidth="1"/>
    <col min="3" max="3" width="5.28515625" style="174" customWidth="1"/>
    <col min="4" max="11" width="11" style="176" customWidth="1"/>
    <col min="12" max="12" width="11" style="177" customWidth="1"/>
    <col min="13" max="16384" width="9.140625" style="3"/>
  </cols>
  <sheetData>
    <row r="1" spans="1:14" ht="30" customHeight="1">
      <c r="A1" s="397" t="s">
        <v>309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103"/>
      <c r="N1" s="103"/>
    </row>
    <row r="2" spans="1:14" s="135" customFormat="1" ht="20.100000000000001" customHeight="1">
      <c r="A2" s="394" t="s">
        <v>297</v>
      </c>
      <c r="B2" s="394"/>
      <c r="C2" s="178"/>
      <c r="D2" s="176"/>
      <c r="E2" s="176"/>
      <c r="F2" s="176"/>
      <c r="G2" s="176"/>
      <c r="H2" s="176"/>
      <c r="I2" s="176"/>
      <c r="J2" s="176"/>
      <c r="K2" s="176"/>
      <c r="L2" s="177"/>
    </row>
    <row r="3" spans="1:14" s="135" customFormat="1" ht="20.100000000000001" customHeight="1">
      <c r="A3" s="398" t="s">
        <v>298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</row>
    <row r="4" spans="1:14" s="166" customFormat="1" ht="30" customHeight="1">
      <c r="A4" s="179" t="s">
        <v>26</v>
      </c>
      <c r="B4" s="180" t="s">
        <v>27</v>
      </c>
      <c r="C4" s="180" t="s">
        <v>301</v>
      </c>
      <c r="D4" s="179" t="s">
        <v>310</v>
      </c>
      <c r="E4" s="179" t="s">
        <v>311</v>
      </c>
      <c r="F4" s="179" t="s">
        <v>312</v>
      </c>
      <c r="G4" s="179" t="s">
        <v>313</v>
      </c>
      <c r="H4" s="179" t="s">
        <v>314</v>
      </c>
      <c r="I4" s="179" t="s">
        <v>315</v>
      </c>
      <c r="J4" s="179" t="s">
        <v>37</v>
      </c>
      <c r="K4" s="179" t="s">
        <v>316</v>
      </c>
      <c r="L4" s="179" t="s">
        <v>317</v>
      </c>
    </row>
    <row r="5" spans="1:14" s="167" customFormat="1" ht="20.100000000000001" customHeight="1">
      <c r="A5" s="181"/>
      <c r="B5" s="182"/>
      <c r="C5" s="182"/>
      <c r="D5" s="181"/>
      <c r="E5" s="181"/>
      <c r="F5" s="181"/>
      <c r="G5" s="181"/>
      <c r="H5" s="181"/>
      <c r="I5" s="181"/>
      <c r="J5" s="181"/>
      <c r="K5" s="181"/>
      <c r="L5" s="181"/>
    </row>
    <row r="6" spans="1:14" s="167" customFormat="1" ht="20.100000000000001" customHeight="1">
      <c r="A6" s="181"/>
      <c r="B6" s="183"/>
      <c r="C6" s="184"/>
      <c r="D6" s="185"/>
      <c r="E6" s="185"/>
      <c r="F6" s="185"/>
      <c r="G6" s="185"/>
      <c r="H6" s="185"/>
      <c r="I6" s="185"/>
      <c r="J6" s="185"/>
      <c r="K6" s="185"/>
      <c r="L6" s="190"/>
    </row>
    <row r="7" spans="1:14" s="168" customFormat="1" ht="20.100000000000001" customHeight="1">
      <c r="A7" s="186"/>
      <c r="B7" s="183"/>
      <c r="C7" s="184"/>
      <c r="D7" s="185"/>
      <c r="E7" s="185"/>
      <c r="F7" s="185"/>
      <c r="G7" s="185"/>
      <c r="H7" s="185"/>
      <c r="I7" s="185"/>
      <c r="J7" s="185"/>
      <c r="K7" s="185"/>
      <c r="L7" s="190"/>
    </row>
    <row r="8" spans="1:14" s="169" customFormat="1" ht="20.100000000000001" customHeight="1">
      <c r="A8" s="187"/>
      <c r="B8" s="188"/>
      <c r="C8" s="189"/>
      <c r="D8" s="190"/>
      <c r="E8" s="190"/>
      <c r="F8" s="190"/>
      <c r="G8" s="190"/>
      <c r="H8" s="190"/>
      <c r="I8" s="190"/>
      <c r="J8" s="190"/>
      <c r="K8" s="190"/>
      <c r="L8" s="190"/>
    </row>
    <row r="9" spans="1:14" s="170" customFormat="1" ht="20.100000000000001" customHeight="1">
      <c r="A9" s="191"/>
      <c r="B9" s="192"/>
      <c r="C9" s="193"/>
      <c r="D9" s="194"/>
      <c r="E9" s="194"/>
      <c r="F9" s="194"/>
      <c r="G9" s="194"/>
      <c r="H9" s="194"/>
      <c r="I9" s="194"/>
      <c r="J9" s="194"/>
      <c r="K9" s="202"/>
      <c r="L9" s="202"/>
    </row>
    <row r="10" spans="1:14" s="171" customFormat="1" ht="20.100000000000001" customHeight="1">
      <c r="A10" s="187"/>
      <c r="B10" s="195"/>
      <c r="C10" s="184"/>
      <c r="D10" s="190"/>
      <c r="E10" s="190"/>
      <c r="F10" s="190"/>
      <c r="G10" s="190"/>
      <c r="H10" s="190"/>
      <c r="I10" s="190"/>
      <c r="J10" s="190"/>
      <c r="K10" s="190"/>
      <c r="L10" s="190"/>
    </row>
    <row r="11" spans="1:14" s="172" customFormat="1" ht="20.100000000000001" customHeight="1">
      <c r="A11" s="196"/>
      <c r="B11" s="195"/>
      <c r="C11" s="184"/>
      <c r="D11" s="190"/>
      <c r="E11" s="190"/>
      <c r="F11" s="190"/>
      <c r="G11" s="190"/>
      <c r="H11" s="190"/>
      <c r="I11" s="190"/>
      <c r="J11" s="190"/>
      <c r="K11" s="190"/>
      <c r="L11" s="190"/>
    </row>
    <row r="12" spans="1:14" s="170" customFormat="1" ht="20.100000000000001" customHeight="1">
      <c r="A12" s="191"/>
      <c r="B12" s="197"/>
      <c r="C12" s="198"/>
      <c r="D12" s="199"/>
      <c r="E12" s="199"/>
      <c r="F12" s="199"/>
      <c r="G12" s="199"/>
      <c r="H12" s="199"/>
      <c r="I12" s="199"/>
      <c r="J12" s="199"/>
      <c r="K12" s="190"/>
      <c r="L12" s="190"/>
    </row>
    <row r="13" spans="1:14" s="169" customFormat="1" ht="20.100000000000001" customHeight="1">
      <c r="A13" s="187"/>
      <c r="B13" s="197"/>
      <c r="C13" s="198"/>
      <c r="D13" s="199"/>
      <c r="E13" s="199"/>
      <c r="F13" s="199"/>
      <c r="G13" s="199"/>
      <c r="H13" s="199"/>
      <c r="I13" s="199"/>
      <c r="J13" s="199"/>
      <c r="K13" s="190"/>
      <c r="L13" s="190"/>
    </row>
    <row r="14" spans="1:14" s="169" customFormat="1" ht="20.100000000000001" customHeight="1">
      <c r="A14" s="187"/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1:14" s="170" customFormat="1" ht="20.100000000000001" customHeight="1">
      <c r="A15" s="191"/>
      <c r="B15" s="200"/>
      <c r="C15" s="201"/>
      <c r="D15" s="190"/>
      <c r="E15" s="190"/>
      <c r="F15" s="190"/>
      <c r="G15" s="190"/>
      <c r="H15" s="190"/>
      <c r="I15" s="190"/>
      <c r="J15" s="190"/>
      <c r="K15" s="190"/>
      <c r="L15" s="190"/>
    </row>
    <row r="16" spans="1:14" s="171" customFormat="1" ht="20.100000000000001" customHeight="1">
      <c r="A16" s="187"/>
      <c r="B16" s="188"/>
      <c r="C16" s="189"/>
      <c r="D16" s="190"/>
      <c r="E16" s="190"/>
      <c r="F16" s="190"/>
      <c r="G16" s="190"/>
      <c r="H16" s="190"/>
      <c r="I16" s="190"/>
      <c r="J16" s="190"/>
      <c r="K16" s="190"/>
      <c r="L16" s="190"/>
    </row>
    <row r="17" spans="1:12" s="171" customFormat="1" ht="20.100000000000001" customHeight="1">
      <c r="A17" s="187"/>
      <c r="B17" s="188"/>
      <c r="C17" s="189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1:12" s="171" customFormat="1" ht="20.100000000000001" customHeight="1">
      <c r="A18" s="187"/>
      <c r="B18" s="188"/>
      <c r="C18" s="189"/>
      <c r="D18" s="190"/>
      <c r="E18" s="190"/>
      <c r="F18" s="190"/>
      <c r="G18" s="190"/>
      <c r="H18" s="190"/>
      <c r="I18" s="190"/>
      <c r="J18" s="190"/>
      <c r="K18" s="190"/>
      <c r="L18" s="190"/>
    </row>
    <row r="19" spans="1:12" s="171" customFormat="1" ht="20.100000000000001" customHeight="1">
      <c r="A19" s="187"/>
      <c r="B19" s="188"/>
      <c r="C19" s="189"/>
      <c r="D19" s="190"/>
      <c r="E19" s="190"/>
      <c r="F19" s="190"/>
      <c r="G19" s="190"/>
      <c r="H19" s="190"/>
      <c r="I19" s="190"/>
      <c r="J19" s="190"/>
      <c r="K19" s="190"/>
      <c r="L19" s="190"/>
    </row>
    <row r="20" spans="1:12" s="171" customFormat="1" ht="20.100000000000001" customHeight="1">
      <c r="A20" s="187"/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1:12" s="171" customFormat="1" ht="20.100000000000001" customHeight="1">
      <c r="A21" s="187"/>
      <c r="B21" s="188"/>
      <c r="C21" s="189"/>
      <c r="D21" s="190"/>
      <c r="E21" s="190"/>
      <c r="F21" s="190"/>
      <c r="G21" s="190"/>
      <c r="H21" s="190"/>
      <c r="I21" s="190"/>
      <c r="J21" s="190"/>
      <c r="K21" s="190"/>
      <c r="L21" s="190"/>
    </row>
    <row r="22" spans="1:12" s="169" customFormat="1" ht="20.100000000000001" customHeight="1">
      <c r="A22" s="187"/>
      <c r="B22" s="188"/>
      <c r="C22" s="189"/>
      <c r="D22" s="190"/>
      <c r="E22" s="190"/>
      <c r="F22" s="190"/>
      <c r="G22" s="190"/>
      <c r="H22" s="190"/>
      <c r="I22" s="190"/>
      <c r="J22" s="190"/>
      <c r="K22" s="190"/>
      <c r="L22" s="190"/>
    </row>
    <row r="23" spans="1:12" s="170" customFormat="1" ht="20.100000000000001" customHeight="1">
      <c r="A23" s="191"/>
      <c r="B23" s="200"/>
      <c r="C23" s="201"/>
      <c r="D23" s="202"/>
      <c r="E23" s="202"/>
      <c r="F23" s="202"/>
      <c r="G23" s="202"/>
      <c r="H23" s="202"/>
      <c r="I23" s="202"/>
      <c r="J23" s="202"/>
      <c r="K23" s="202"/>
      <c r="L23" s="202"/>
    </row>
    <row r="24" spans="1:12" s="172" customFormat="1" ht="20.100000000000001" customHeight="1">
      <c r="A24" s="196"/>
      <c r="B24" s="195"/>
      <c r="C24" s="184"/>
      <c r="D24" s="190"/>
      <c r="E24" s="190"/>
      <c r="F24" s="190"/>
      <c r="G24" s="190"/>
      <c r="H24" s="190"/>
      <c r="I24" s="190"/>
      <c r="J24" s="190"/>
      <c r="K24" s="190"/>
      <c r="L24" s="190"/>
    </row>
    <row r="25" spans="1:12" s="172" customFormat="1" ht="20.100000000000001" customHeight="1">
      <c r="A25" s="196"/>
      <c r="B25" s="195"/>
      <c r="C25" s="184"/>
      <c r="D25" s="190"/>
      <c r="E25" s="190"/>
      <c r="F25" s="190"/>
      <c r="G25" s="190"/>
      <c r="H25" s="190"/>
      <c r="I25" s="190"/>
      <c r="J25" s="190"/>
      <c r="K25" s="190"/>
      <c r="L25" s="190"/>
    </row>
    <row r="26" spans="1:12" s="169" customFormat="1" ht="20.100000000000001" customHeight="1">
      <c r="A26" s="187"/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1:12" s="171" customFormat="1" ht="20.100000000000001" customHeight="1">
      <c r="A27" s="187"/>
      <c r="B27" s="203"/>
      <c r="C27" s="189"/>
      <c r="D27" s="190"/>
      <c r="E27" s="190"/>
      <c r="F27" s="190"/>
      <c r="G27" s="190"/>
      <c r="H27" s="190"/>
      <c r="I27" s="190"/>
      <c r="J27" s="190"/>
      <c r="K27" s="190"/>
      <c r="L27" s="190"/>
    </row>
    <row r="28" spans="1:12" s="166" customFormat="1" ht="20.100000000000001" customHeight="1">
      <c r="A28" s="204"/>
      <c r="B28" s="203"/>
      <c r="C28" s="189"/>
      <c r="D28" s="205"/>
      <c r="E28" s="205"/>
      <c r="F28" s="205"/>
      <c r="G28" s="205"/>
      <c r="H28" s="205"/>
      <c r="I28" s="205"/>
      <c r="J28" s="205"/>
      <c r="K28" s="205"/>
      <c r="L28" s="190"/>
    </row>
    <row r="29" spans="1:12" s="171" customFormat="1" ht="20.100000000000001" customHeight="1">
      <c r="A29" s="187"/>
      <c r="B29" s="203"/>
      <c r="C29" s="189"/>
      <c r="D29" s="190"/>
      <c r="E29" s="190"/>
      <c r="F29" s="190"/>
      <c r="G29" s="190"/>
      <c r="H29" s="190"/>
      <c r="I29" s="190"/>
      <c r="J29" s="190"/>
      <c r="K29" s="190"/>
      <c r="L29" s="190"/>
    </row>
    <row r="30" spans="1:12" s="171" customFormat="1" ht="20.100000000000001" customHeight="1">
      <c r="A30" s="187"/>
      <c r="B30" s="203"/>
      <c r="C30" s="189"/>
      <c r="D30" s="190"/>
      <c r="E30" s="190"/>
      <c r="F30" s="190"/>
      <c r="G30" s="190"/>
      <c r="H30" s="190"/>
      <c r="I30" s="190"/>
      <c r="J30" s="190"/>
      <c r="K30" s="190"/>
      <c r="L30" s="190"/>
    </row>
    <row r="31" spans="1:12" s="171" customFormat="1" ht="20.100000000000001" customHeight="1">
      <c r="A31" s="187"/>
      <c r="B31" s="203"/>
      <c r="C31" s="189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12" s="171" customFormat="1" ht="20.100000000000001" customHeight="1">
      <c r="A32" s="187"/>
      <c r="B32" s="203"/>
      <c r="C32" s="189"/>
      <c r="D32" s="190"/>
      <c r="E32" s="190"/>
      <c r="F32" s="190"/>
      <c r="G32" s="190"/>
      <c r="H32" s="190"/>
      <c r="I32" s="190"/>
      <c r="J32" s="190"/>
      <c r="K32" s="190"/>
      <c r="L32" s="190"/>
    </row>
    <row r="33" spans="1:12" s="171" customFormat="1" ht="20.100000000000001" customHeight="1">
      <c r="A33" s="187"/>
      <c r="B33" s="203"/>
      <c r="C33" s="189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s="169" customFormat="1" ht="20.100000000000001" customHeight="1">
      <c r="A34" s="187"/>
      <c r="B34" s="206"/>
      <c r="C34" s="189"/>
      <c r="D34" s="190"/>
      <c r="E34" s="190"/>
      <c r="F34" s="190"/>
      <c r="G34" s="190"/>
      <c r="H34" s="190"/>
      <c r="I34" s="190"/>
      <c r="J34" s="190"/>
      <c r="K34" s="190"/>
      <c r="L34" s="190"/>
    </row>
    <row r="35" spans="1:12" s="170" customFormat="1" ht="20.100000000000001" customHeight="1">
      <c r="A35" s="191"/>
      <c r="B35" s="200"/>
      <c r="C35" s="201"/>
      <c r="D35" s="202"/>
      <c r="E35" s="202"/>
      <c r="F35" s="202"/>
      <c r="G35" s="202"/>
      <c r="H35" s="202"/>
      <c r="I35" s="202"/>
      <c r="J35" s="202"/>
      <c r="K35" s="202"/>
      <c r="L35" s="190"/>
    </row>
    <row r="36" spans="1:12" s="169" customFormat="1" ht="20.100000000000001" customHeight="1">
      <c r="A36" s="187"/>
      <c r="B36" s="207"/>
      <c r="C36" s="208"/>
      <c r="D36" s="190"/>
      <c r="E36" s="190"/>
      <c r="F36" s="190"/>
      <c r="G36" s="190"/>
      <c r="H36" s="190"/>
      <c r="I36" s="190"/>
      <c r="J36" s="190"/>
      <c r="K36" s="190"/>
      <c r="L36" s="190"/>
    </row>
    <row r="37" spans="1:12" s="169" customFormat="1" ht="20.100000000000001" customHeight="1">
      <c r="A37" s="187"/>
      <c r="B37" s="209"/>
      <c r="C37" s="208"/>
      <c r="D37" s="190"/>
      <c r="E37" s="190"/>
      <c r="F37" s="190"/>
      <c r="G37" s="190"/>
      <c r="H37" s="190"/>
      <c r="I37" s="190"/>
      <c r="J37" s="190"/>
      <c r="K37" s="190"/>
      <c r="L37" s="190"/>
    </row>
    <row r="38" spans="1:12" s="169" customFormat="1" ht="20.100000000000001" customHeight="1">
      <c r="A38" s="187"/>
      <c r="B38" s="209"/>
      <c r="C38" s="208"/>
      <c r="D38" s="190"/>
      <c r="E38" s="190"/>
      <c r="F38" s="190"/>
      <c r="G38" s="190"/>
      <c r="H38" s="190"/>
      <c r="I38" s="190"/>
      <c r="J38" s="190"/>
      <c r="K38" s="190"/>
      <c r="L38" s="190"/>
    </row>
    <row r="39" spans="1:12" s="169" customFormat="1" ht="20.100000000000001" customHeight="1">
      <c r="A39" s="187"/>
      <c r="B39" s="188"/>
      <c r="C39" s="189"/>
      <c r="D39" s="190"/>
      <c r="E39" s="190"/>
      <c r="F39" s="190"/>
      <c r="G39" s="190"/>
      <c r="H39" s="190"/>
      <c r="I39" s="190"/>
      <c r="J39" s="190"/>
      <c r="K39" s="190"/>
      <c r="L39" s="190"/>
    </row>
    <row r="40" spans="1:12" s="170" customFormat="1" ht="20.100000000000001" customHeight="1">
      <c r="A40" s="191"/>
      <c r="B40" s="200"/>
      <c r="C40" s="201"/>
      <c r="D40" s="202"/>
      <c r="E40" s="202"/>
      <c r="F40" s="202"/>
      <c r="G40" s="202"/>
      <c r="H40" s="202"/>
      <c r="I40" s="202"/>
      <c r="J40" s="202"/>
      <c r="K40" s="202"/>
      <c r="L40" s="190"/>
    </row>
    <row r="41" spans="1:12" s="169" customFormat="1" ht="20.100000000000001" customHeight="1">
      <c r="A41" s="187"/>
      <c r="B41" s="209"/>
      <c r="C41" s="208"/>
      <c r="D41" s="190"/>
      <c r="E41" s="190"/>
      <c r="F41" s="190"/>
      <c r="G41" s="190"/>
      <c r="H41" s="190"/>
      <c r="I41" s="190"/>
      <c r="J41" s="190"/>
      <c r="K41" s="190"/>
      <c r="L41" s="190"/>
    </row>
    <row r="42" spans="1:12" s="169" customFormat="1" ht="20.100000000000001" customHeight="1">
      <c r="A42" s="187"/>
      <c r="B42" s="209"/>
      <c r="C42" s="208"/>
      <c r="D42" s="190"/>
      <c r="E42" s="190"/>
      <c r="F42" s="190"/>
      <c r="G42" s="190"/>
      <c r="H42" s="190"/>
      <c r="I42" s="190"/>
      <c r="J42" s="190"/>
      <c r="K42" s="190"/>
      <c r="L42" s="190"/>
    </row>
    <row r="43" spans="1:12" s="169" customFormat="1" ht="20.100000000000001" customHeight="1">
      <c r="A43" s="187"/>
      <c r="B43" s="209"/>
      <c r="C43" s="208"/>
      <c r="D43" s="190"/>
      <c r="E43" s="190"/>
      <c r="F43" s="190"/>
      <c r="G43" s="190"/>
      <c r="H43" s="190"/>
      <c r="I43" s="190"/>
      <c r="J43" s="190"/>
      <c r="K43" s="190"/>
      <c r="L43" s="190"/>
    </row>
    <row r="44" spans="1:12" s="169" customFormat="1" ht="20.100000000000001" customHeight="1">
      <c r="A44" s="187"/>
      <c r="B44" s="209"/>
      <c r="C44" s="208"/>
      <c r="D44" s="190"/>
      <c r="E44" s="190"/>
      <c r="F44" s="190"/>
      <c r="G44" s="190"/>
      <c r="H44" s="190"/>
      <c r="I44" s="190"/>
      <c r="J44" s="190"/>
      <c r="K44" s="190"/>
      <c r="L44" s="190"/>
    </row>
    <row r="45" spans="1:12" s="169" customFormat="1" ht="20.100000000000001" customHeight="1">
      <c r="A45" s="187"/>
      <c r="B45" s="209"/>
      <c r="C45" s="208"/>
      <c r="D45" s="190"/>
      <c r="E45" s="190"/>
      <c r="F45" s="190"/>
      <c r="G45" s="190"/>
      <c r="H45" s="190"/>
      <c r="I45" s="190"/>
      <c r="J45" s="190"/>
      <c r="K45" s="190"/>
      <c r="L45" s="190"/>
    </row>
    <row r="46" spans="1:12" s="169" customFormat="1" ht="20.100000000000001" customHeight="1">
      <c r="A46" s="187"/>
      <c r="B46" s="209"/>
      <c r="C46" s="208"/>
      <c r="D46" s="190"/>
      <c r="E46" s="190"/>
      <c r="F46" s="190"/>
      <c r="G46" s="190"/>
      <c r="H46" s="190"/>
      <c r="I46" s="190"/>
      <c r="J46" s="190"/>
      <c r="K46" s="190"/>
      <c r="L46" s="190"/>
    </row>
    <row r="47" spans="1:12" s="169" customFormat="1" ht="20.100000000000001" customHeight="1">
      <c r="A47" s="187"/>
      <c r="B47" s="209"/>
      <c r="C47" s="208"/>
      <c r="D47" s="190"/>
      <c r="E47" s="190"/>
      <c r="F47" s="190"/>
      <c r="G47" s="190"/>
      <c r="H47" s="190"/>
      <c r="I47" s="190"/>
      <c r="J47" s="190"/>
      <c r="K47" s="190"/>
      <c r="L47" s="190"/>
    </row>
    <row r="48" spans="1:12" s="169" customFormat="1" ht="20.100000000000001" customHeight="1">
      <c r="A48" s="187"/>
      <c r="B48" s="209"/>
      <c r="C48" s="208"/>
      <c r="D48" s="190"/>
      <c r="E48" s="190"/>
      <c r="F48" s="190"/>
      <c r="G48" s="190"/>
      <c r="H48" s="190"/>
      <c r="I48" s="190"/>
      <c r="J48" s="190"/>
      <c r="K48" s="190"/>
      <c r="L48" s="190"/>
    </row>
    <row r="49" spans="1:12" s="171" customFormat="1" ht="20.100000000000001" customHeight="1">
      <c r="A49" s="187"/>
      <c r="B49" s="209"/>
      <c r="C49" s="208"/>
      <c r="D49" s="190"/>
      <c r="E49" s="190"/>
      <c r="F49" s="190"/>
      <c r="G49" s="190"/>
      <c r="H49" s="190"/>
      <c r="I49" s="190"/>
      <c r="J49" s="190"/>
      <c r="K49" s="190"/>
      <c r="L49" s="190"/>
    </row>
    <row r="50" spans="1:12" s="173" customFormat="1" ht="20.100000000000001" customHeight="1">
      <c r="A50" s="191"/>
      <c r="B50" s="210"/>
      <c r="C50" s="211"/>
      <c r="D50" s="202"/>
      <c r="E50" s="202"/>
      <c r="F50" s="202"/>
      <c r="G50" s="202"/>
      <c r="H50" s="202"/>
      <c r="I50" s="202"/>
      <c r="J50" s="202"/>
      <c r="K50" s="202"/>
      <c r="L50" s="202"/>
    </row>
    <row r="51" spans="1:12" s="171" customFormat="1" ht="20.100000000000001" customHeight="1">
      <c r="A51" s="187"/>
      <c r="B51" s="209"/>
      <c r="C51" s="208"/>
      <c r="D51" s="190"/>
      <c r="E51" s="190"/>
      <c r="F51" s="190"/>
      <c r="G51" s="190"/>
      <c r="H51" s="190"/>
      <c r="I51" s="190"/>
      <c r="J51" s="190"/>
      <c r="K51" s="190"/>
      <c r="L51" s="190"/>
    </row>
    <row r="52" spans="1:12" s="171" customFormat="1" ht="20.100000000000001" customHeight="1">
      <c r="A52" s="187"/>
      <c r="B52" s="209"/>
      <c r="C52" s="208"/>
      <c r="D52" s="190"/>
      <c r="E52" s="190"/>
      <c r="F52" s="190"/>
      <c r="G52" s="190"/>
      <c r="H52" s="190"/>
      <c r="I52" s="190"/>
      <c r="J52" s="190"/>
      <c r="K52" s="190"/>
      <c r="L52" s="190"/>
    </row>
    <row r="53" spans="1:12" s="171" customFormat="1" ht="20.100000000000001" customHeight="1">
      <c r="A53" s="187"/>
      <c r="B53" s="209"/>
      <c r="C53" s="208"/>
      <c r="D53" s="190"/>
      <c r="E53" s="190"/>
      <c r="F53" s="190"/>
      <c r="G53" s="190"/>
      <c r="H53" s="190"/>
      <c r="I53" s="190"/>
      <c r="J53" s="190"/>
      <c r="K53" s="190"/>
      <c r="L53" s="190"/>
    </row>
    <row r="54" spans="1:12" s="171" customFormat="1" ht="20.100000000000001" customHeight="1">
      <c r="A54" s="187"/>
      <c r="B54" s="207"/>
      <c r="C54" s="208"/>
      <c r="D54" s="190"/>
      <c r="E54" s="190"/>
      <c r="F54" s="190"/>
      <c r="G54" s="190"/>
      <c r="H54" s="190"/>
      <c r="I54" s="190"/>
      <c r="J54" s="190"/>
      <c r="K54" s="190"/>
      <c r="L54" s="190"/>
    </row>
    <row r="55" spans="1:12" s="171" customFormat="1" ht="20.100000000000001" customHeight="1">
      <c r="A55" s="187"/>
      <c r="B55" s="203"/>
      <c r="C55" s="189"/>
      <c r="D55" s="190"/>
      <c r="E55" s="190"/>
      <c r="F55" s="190"/>
      <c r="G55" s="190"/>
      <c r="H55" s="190"/>
      <c r="I55" s="190"/>
      <c r="J55" s="190"/>
      <c r="K55" s="190"/>
      <c r="L55" s="190"/>
    </row>
    <row r="56" spans="1:12" s="171" customFormat="1" ht="20.100000000000001" customHeight="1">
      <c r="A56" s="187"/>
      <c r="B56" s="209"/>
      <c r="C56" s="208"/>
      <c r="D56" s="190"/>
      <c r="E56" s="190"/>
      <c r="F56" s="190"/>
      <c r="G56" s="190"/>
      <c r="H56" s="190"/>
      <c r="I56" s="190"/>
      <c r="J56" s="190"/>
      <c r="K56" s="190"/>
      <c r="L56" s="190"/>
    </row>
    <row r="57" spans="1:12" s="173" customFormat="1" ht="20.100000000000001" customHeight="1">
      <c r="A57" s="191"/>
      <c r="B57" s="212"/>
      <c r="C57" s="189"/>
      <c r="D57" s="202"/>
      <c r="E57" s="202"/>
      <c r="F57" s="202"/>
      <c r="G57" s="202"/>
      <c r="H57" s="202"/>
      <c r="I57" s="202"/>
      <c r="J57" s="202"/>
      <c r="K57" s="202"/>
      <c r="L57" s="190"/>
    </row>
    <row r="58" spans="1:12" s="171" customFormat="1" ht="20.100000000000001" customHeight="1">
      <c r="A58" s="187"/>
      <c r="B58" s="203"/>
      <c r="C58" s="189"/>
      <c r="D58" s="190"/>
      <c r="E58" s="190"/>
      <c r="F58" s="190"/>
      <c r="G58" s="190"/>
      <c r="H58" s="190"/>
      <c r="I58" s="190"/>
      <c r="J58" s="190"/>
      <c r="K58" s="190"/>
      <c r="L58" s="190"/>
    </row>
    <row r="59" spans="1:12" s="171" customFormat="1" ht="20.100000000000001" customHeight="1">
      <c r="A59" s="187"/>
      <c r="B59" s="209"/>
      <c r="C59" s="189"/>
      <c r="D59" s="190"/>
      <c r="E59" s="190"/>
      <c r="F59" s="190"/>
      <c r="G59" s="190"/>
      <c r="H59" s="190"/>
      <c r="I59" s="190"/>
      <c r="J59" s="190"/>
      <c r="K59" s="190"/>
      <c r="L59" s="190"/>
    </row>
    <row r="60" spans="1:12" s="173" customFormat="1" ht="20.100000000000001" customHeight="1">
      <c r="A60" s="191"/>
      <c r="B60" s="210"/>
      <c r="C60" s="211"/>
      <c r="D60" s="202"/>
      <c r="E60" s="202"/>
      <c r="F60" s="202"/>
      <c r="G60" s="202"/>
      <c r="H60" s="202"/>
      <c r="I60" s="202"/>
      <c r="J60" s="202"/>
      <c r="K60" s="202"/>
      <c r="L60" s="202"/>
    </row>
    <row r="61" spans="1:12" s="171" customFormat="1" ht="20.100000000000001" customHeight="1">
      <c r="A61" s="187"/>
      <c r="B61" s="209"/>
      <c r="C61" s="189"/>
      <c r="D61" s="190"/>
      <c r="E61" s="190"/>
      <c r="F61" s="190"/>
      <c r="G61" s="190"/>
      <c r="H61" s="190"/>
      <c r="I61" s="190"/>
      <c r="J61" s="190"/>
      <c r="K61" s="190"/>
      <c r="L61" s="190"/>
    </row>
    <row r="62" spans="1:12" s="171" customFormat="1" ht="20.100000000000001" customHeight="1">
      <c r="A62" s="187"/>
      <c r="B62" s="213"/>
      <c r="C62" s="189"/>
      <c r="D62" s="190"/>
      <c r="E62" s="190"/>
      <c r="F62" s="190"/>
      <c r="G62" s="190"/>
      <c r="H62" s="190"/>
      <c r="I62" s="190"/>
      <c r="J62" s="190"/>
      <c r="K62" s="190"/>
      <c r="L62" s="190"/>
    </row>
    <row r="63" spans="1:12" s="171" customFormat="1" ht="20.100000000000001" customHeight="1">
      <c r="A63" s="187"/>
      <c r="B63" s="203"/>
      <c r="C63" s="189"/>
      <c r="D63" s="190"/>
      <c r="E63" s="190"/>
      <c r="F63" s="190"/>
      <c r="G63" s="190"/>
      <c r="H63" s="190"/>
      <c r="I63" s="190"/>
      <c r="J63" s="190"/>
      <c r="K63" s="190"/>
      <c r="L63" s="190"/>
    </row>
    <row r="64" spans="1:12" s="171" customFormat="1" ht="20.100000000000001" customHeight="1">
      <c r="A64" s="187"/>
      <c r="B64" s="209"/>
      <c r="C64" s="208"/>
      <c r="D64" s="190"/>
      <c r="E64" s="190"/>
      <c r="F64" s="190"/>
      <c r="G64" s="190"/>
      <c r="H64" s="190"/>
      <c r="I64" s="190"/>
      <c r="J64" s="190"/>
      <c r="K64" s="190"/>
      <c r="L64" s="190"/>
    </row>
    <row r="65" spans="1:12" s="171" customFormat="1" ht="20.100000000000001" customHeight="1">
      <c r="A65" s="187"/>
      <c r="B65" s="209"/>
      <c r="C65" s="208"/>
      <c r="D65" s="190"/>
      <c r="E65" s="190"/>
      <c r="F65" s="190"/>
      <c r="G65" s="190"/>
      <c r="H65" s="190"/>
      <c r="I65" s="190"/>
      <c r="J65" s="190"/>
      <c r="K65" s="190"/>
      <c r="L65" s="190"/>
    </row>
    <row r="66" spans="1:12" s="171" customFormat="1" ht="20.100000000000001" customHeight="1">
      <c r="A66" s="187"/>
      <c r="B66" s="209"/>
      <c r="C66" s="208"/>
      <c r="D66" s="190"/>
      <c r="E66" s="190"/>
      <c r="F66" s="190"/>
      <c r="G66" s="190"/>
      <c r="H66" s="190"/>
      <c r="I66" s="190"/>
      <c r="J66" s="190"/>
      <c r="K66" s="190"/>
      <c r="L66" s="190"/>
    </row>
    <row r="67" spans="1:12" s="171" customFormat="1" ht="20.100000000000001" customHeight="1">
      <c r="A67" s="187"/>
      <c r="B67" s="209"/>
      <c r="C67" s="208"/>
      <c r="D67" s="190"/>
      <c r="E67" s="190"/>
      <c r="F67" s="190"/>
      <c r="G67" s="190"/>
      <c r="H67" s="190"/>
      <c r="I67" s="190"/>
      <c r="J67" s="190"/>
      <c r="K67" s="190"/>
      <c r="L67" s="190"/>
    </row>
    <row r="68" spans="1:12" s="20" customFormat="1">
      <c r="A68" s="214"/>
      <c r="B68" s="175"/>
      <c r="C68" s="214"/>
      <c r="D68" s="177"/>
      <c r="E68" s="177"/>
      <c r="F68" s="177"/>
      <c r="G68" s="177"/>
      <c r="H68" s="177"/>
      <c r="I68" s="177"/>
      <c r="J68" s="177"/>
      <c r="K68" s="177"/>
      <c r="L68" s="177"/>
    </row>
    <row r="69" spans="1:12" s="20" customFormat="1">
      <c r="A69" s="214"/>
      <c r="B69" s="175"/>
      <c r="C69" s="214"/>
      <c r="D69" s="177"/>
      <c r="E69" s="177"/>
      <c r="F69" s="177"/>
      <c r="G69" s="177"/>
      <c r="H69" s="177"/>
      <c r="I69" s="177"/>
      <c r="J69" s="177"/>
      <c r="K69" s="177"/>
      <c r="L69" s="177"/>
    </row>
    <row r="70" spans="1:12" s="20" customFormat="1">
      <c r="A70" s="214"/>
      <c r="B70" s="175"/>
      <c r="C70" s="214"/>
      <c r="D70" s="177"/>
      <c r="E70" s="177"/>
      <c r="F70" s="177"/>
      <c r="G70" s="177"/>
      <c r="H70" s="177"/>
      <c r="I70" s="177"/>
      <c r="J70" s="177"/>
      <c r="K70" s="177"/>
      <c r="L70" s="177"/>
    </row>
    <row r="71" spans="1:12" s="20" customFormat="1">
      <c r="A71" s="214"/>
      <c r="B71" s="175"/>
      <c r="C71" s="214"/>
      <c r="D71" s="177"/>
      <c r="E71" s="177"/>
      <c r="F71" s="177"/>
      <c r="G71" s="177"/>
      <c r="H71" s="177"/>
      <c r="I71" s="177"/>
      <c r="J71" s="177"/>
      <c r="K71" s="177"/>
      <c r="L71" s="177"/>
    </row>
    <row r="72" spans="1:12" s="20" customFormat="1">
      <c r="A72" s="214"/>
      <c r="B72" s="175"/>
      <c r="C72" s="214"/>
      <c r="D72" s="177"/>
      <c r="E72" s="177"/>
      <c r="F72" s="177"/>
      <c r="G72" s="177"/>
      <c r="H72" s="177"/>
      <c r="I72" s="177"/>
      <c r="J72" s="177"/>
      <c r="K72" s="177"/>
      <c r="L72" s="177"/>
    </row>
    <row r="73" spans="1:12" s="20" customFormat="1">
      <c r="A73" s="214"/>
      <c r="B73" s="175"/>
      <c r="C73" s="214"/>
      <c r="D73" s="177"/>
      <c r="E73" s="177"/>
      <c r="F73" s="177"/>
      <c r="G73" s="177"/>
      <c r="H73" s="177"/>
      <c r="I73" s="177"/>
      <c r="J73" s="177"/>
      <c r="K73" s="177"/>
      <c r="L73" s="177"/>
    </row>
    <row r="74" spans="1:12" s="20" customFormat="1">
      <c r="A74" s="214"/>
      <c r="B74" s="175"/>
      <c r="C74" s="214"/>
      <c r="D74" s="177"/>
      <c r="E74" s="177"/>
      <c r="F74" s="177"/>
      <c r="G74" s="177"/>
      <c r="H74" s="177"/>
      <c r="I74" s="177"/>
      <c r="J74" s="177"/>
      <c r="K74" s="177"/>
      <c r="L74" s="177"/>
    </row>
    <row r="75" spans="1:12" s="20" customFormat="1">
      <c r="A75" s="214"/>
      <c r="B75" s="175"/>
      <c r="C75" s="214"/>
      <c r="D75" s="177"/>
      <c r="E75" s="177"/>
      <c r="F75" s="177"/>
      <c r="G75" s="177"/>
      <c r="H75" s="177"/>
      <c r="I75" s="177"/>
      <c r="J75" s="177"/>
      <c r="K75" s="177"/>
      <c r="L75" s="177"/>
    </row>
    <row r="76" spans="1:12" s="20" customFormat="1">
      <c r="A76" s="214"/>
      <c r="B76" s="175"/>
      <c r="C76" s="214"/>
      <c r="D76" s="177"/>
      <c r="E76" s="177"/>
      <c r="F76" s="177"/>
      <c r="G76" s="177"/>
      <c r="H76" s="177"/>
      <c r="I76" s="177"/>
      <c r="J76" s="177"/>
      <c r="K76" s="177"/>
      <c r="L76" s="177"/>
    </row>
    <row r="77" spans="1:12" s="20" customFormat="1">
      <c r="A77" s="214"/>
      <c r="B77" s="175"/>
      <c r="C77" s="214"/>
      <c r="D77" s="177"/>
      <c r="E77" s="177"/>
      <c r="F77" s="177"/>
      <c r="G77" s="177"/>
      <c r="H77" s="177"/>
      <c r="I77" s="177"/>
      <c r="J77" s="177"/>
      <c r="K77" s="177"/>
      <c r="L77" s="177"/>
    </row>
    <row r="78" spans="1:12" s="20" customFormat="1">
      <c r="A78" s="214"/>
      <c r="B78" s="175"/>
      <c r="C78" s="214"/>
      <c r="D78" s="177"/>
      <c r="E78" s="177"/>
      <c r="F78" s="177"/>
      <c r="G78" s="177"/>
      <c r="H78" s="177"/>
      <c r="I78" s="177"/>
      <c r="J78" s="177"/>
      <c r="K78" s="177"/>
      <c r="L78" s="177"/>
    </row>
    <row r="79" spans="1:12" s="20" customFormat="1">
      <c r="A79" s="214"/>
      <c r="B79" s="175"/>
      <c r="C79" s="214"/>
      <c r="D79" s="177"/>
      <c r="E79" s="177"/>
      <c r="F79" s="177"/>
      <c r="G79" s="177"/>
      <c r="H79" s="177"/>
      <c r="I79" s="177"/>
      <c r="J79" s="177"/>
      <c r="K79" s="177"/>
      <c r="L79" s="177"/>
    </row>
    <row r="80" spans="1:12" s="20" customFormat="1">
      <c r="A80" s="214"/>
      <c r="B80" s="175"/>
      <c r="C80" s="214"/>
      <c r="D80" s="177"/>
      <c r="E80" s="177"/>
      <c r="F80" s="177"/>
      <c r="G80" s="177"/>
      <c r="H80" s="177"/>
      <c r="I80" s="177"/>
      <c r="J80" s="177"/>
      <c r="K80" s="177"/>
      <c r="L80" s="177"/>
    </row>
    <row r="81" spans="1:12" s="20" customFormat="1">
      <c r="A81" s="214"/>
      <c r="B81" s="175"/>
      <c r="C81" s="214"/>
      <c r="D81" s="177"/>
      <c r="E81" s="177"/>
      <c r="F81" s="177"/>
      <c r="G81" s="177"/>
      <c r="H81" s="177"/>
      <c r="I81" s="177"/>
      <c r="J81" s="177"/>
      <c r="K81" s="177"/>
      <c r="L81" s="177"/>
    </row>
    <row r="82" spans="1:12" s="20" customFormat="1">
      <c r="A82" s="214"/>
      <c r="B82" s="175"/>
      <c r="C82" s="214"/>
      <c r="D82" s="177"/>
      <c r="E82" s="177"/>
      <c r="F82" s="177"/>
      <c r="G82" s="177"/>
      <c r="H82" s="177"/>
      <c r="I82" s="177"/>
      <c r="J82" s="177"/>
      <c r="K82" s="177"/>
      <c r="L82" s="177"/>
    </row>
    <row r="83" spans="1:12" s="20" customFormat="1">
      <c r="A83" s="214"/>
      <c r="B83" s="175"/>
      <c r="C83" s="214"/>
      <c r="D83" s="177"/>
      <c r="E83" s="177"/>
      <c r="F83" s="177"/>
      <c r="G83" s="177"/>
      <c r="H83" s="177"/>
      <c r="I83" s="177"/>
      <c r="J83" s="177"/>
      <c r="K83" s="177"/>
      <c r="L83" s="177"/>
    </row>
    <row r="84" spans="1:12" s="20" customFormat="1">
      <c r="A84" s="214"/>
      <c r="B84" s="175"/>
      <c r="C84" s="214"/>
      <c r="D84" s="177"/>
      <c r="E84" s="177"/>
      <c r="F84" s="177"/>
      <c r="G84" s="177"/>
      <c r="H84" s="177"/>
      <c r="I84" s="177"/>
      <c r="J84" s="177"/>
      <c r="K84" s="177"/>
      <c r="L84" s="177"/>
    </row>
    <row r="85" spans="1:12" s="20" customFormat="1">
      <c r="A85" s="214"/>
      <c r="B85" s="175"/>
      <c r="C85" s="214"/>
      <c r="D85" s="177"/>
      <c r="E85" s="177"/>
      <c r="F85" s="177"/>
      <c r="G85" s="177"/>
      <c r="H85" s="177"/>
      <c r="I85" s="177"/>
      <c r="J85" s="177"/>
      <c r="K85" s="177"/>
      <c r="L85" s="177"/>
    </row>
    <row r="86" spans="1:12" s="20" customFormat="1">
      <c r="A86" s="214"/>
      <c r="B86" s="175"/>
      <c r="C86" s="214"/>
      <c r="D86" s="177"/>
      <c r="E86" s="177"/>
      <c r="F86" s="177"/>
      <c r="G86" s="177"/>
      <c r="H86" s="177"/>
      <c r="I86" s="177"/>
      <c r="J86" s="177"/>
      <c r="K86" s="177"/>
      <c r="L86" s="177"/>
    </row>
    <row r="87" spans="1:12" s="20" customFormat="1">
      <c r="A87" s="214"/>
      <c r="B87" s="175"/>
      <c r="C87" s="214"/>
      <c r="D87" s="177"/>
      <c r="E87" s="177"/>
      <c r="F87" s="177"/>
      <c r="G87" s="177"/>
      <c r="H87" s="177"/>
      <c r="I87" s="177"/>
      <c r="J87" s="177"/>
      <c r="K87" s="177"/>
      <c r="L87" s="177"/>
    </row>
    <row r="88" spans="1:12" s="20" customFormat="1">
      <c r="A88" s="214"/>
      <c r="B88" s="175"/>
      <c r="C88" s="214"/>
      <c r="D88" s="177"/>
      <c r="E88" s="177"/>
      <c r="F88" s="177"/>
      <c r="G88" s="177"/>
      <c r="H88" s="177"/>
      <c r="I88" s="177"/>
      <c r="J88" s="177"/>
      <c r="K88" s="177"/>
      <c r="L88" s="177"/>
    </row>
    <row r="89" spans="1:12" s="20" customFormat="1">
      <c r="A89" s="214"/>
      <c r="B89" s="175"/>
      <c r="C89" s="214"/>
      <c r="D89" s="177"/>
      <c r="E89" s="177"/>
      <c r="F89" s="177"/>
      <c r="G89" s="177"/>
      <c r="H89" s="177"/>
      <c r="I89" s="177"/>
      <c r="J89" s="177"/>
      <c r="K89" s="177"/>
      <c r="L89" s="177"/>
    </row>
    <row r="90" spans="1:12" s="20" customFormat="1">
      <c r="A90" s="214"/>
      <c r="B90" s="175"/>
      <c r="C90" s="214"/>
      <c r="D90" s="177"/>
      <c r="E90" s="177"/>
      <c r="F90" s="177"/>
      <c r="G90" s="177"/>
      <c r="H90" s="177"/>
      <c r="I90" s="177"/>
      <c r="J90" s="177"/>
      <c r="K90" s="177"/>
      <c r="L90" s="177"/>
    </row>
    <row r="91" spans="1:12" s="20" customFormat="1">
      <c r="A91" s="214"/>
      <c r="B91" s="175"/>
      <c r="C91" s="214"/>
      <c r="D91" s="177"/>
      <c r="E91" s="177"/>
      <c r="F91" s="177"/>
      <c r="G91" s="177"/>
      <c r="H91" s="177"/>
      <c r="I91" s="177"/>
      <c r="J91" s="177"/>
      <c r="K91" s="177"/>
      <c r="L91" s="177"/>
    </row>
    <row r="92" spans="1:12" s="20" customFormat="1">
      <c r="A92" s="214"/>
      <c r="B92" s="175"/>
      <c r="C92" s="214"/>
      <c r="D92" s="177"/>
      <c r="E92" s="177"/>
      <c r="F92" s="177"/>
      <c r="G92" s="177"/>
      <c r="H92" s="177"/>
      <c r="I92" s="177"/>
      <c r="J92" s="177"/>
      <c r="K92" s="177"/>
      <c r="L92" s="177"/>
    </row>
  </sheetData>
  <mergeCells count="3">
    <mergeCell ref="A1:L1"/>
    <mergeCell ref="A2:B2"/>
    <mergeCell ref="A3:L3"/>
  </mergeCells>
  <phoneticPr fontId="8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</vt:i4>
      </vt:variant>
    </vt:vector>
  </HeadingPairs>
  <TitlesOfParts>
    <vt:vector size="22" baseType="lpstr">
      <vt:lpstr>汇总</vt:lpstr>
      <vt:lpstr>2-1工程费</vt:lpstr>
      <vt:lpstr>2-2建筑工程预算表</vt:lpstr>
      <vt:lpstr>2-3金属结构设备及安装工程预算表</vt:lpstr>
      <vt:lpstr>2-4临时工程预算表</vt:lpstr>
      <vt:lpstr>2-5水保</vt:lpstr>
      <vt:lpstr>2-6环保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'2-5水保'!Print_Area</vt:lpstr>
      <vt:lpstr>'11'!Print_Titles</vt:lpstr>
      <vt:lpstr>'4'!Print_Titles</vt:lpstr>
    </vt:vector>
  </TitlesOfParts>
  <Company>Www.SangSan.Cn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桑三博客</dc:creator>
  <cp:lastModifiedBy>桑三博客</cp:lastModifiedBy>
  <dcterms:created xsi:type="dcterms:W3CDTF">2018-06-06T11:10:00Z</dcterms:created>
  <dcterms:modified xsi:type="dcterms:W3CDTF">2020-09-14T07:22:31Z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